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4635" yWindow="630" windowWidth="10200" windowHeight="8040" tabRatio="846"/>
  </bookViews>
  <sheets>
    <sheet name="Index" sheetId="32" r:id="rId1"/>
    <sheet name="Classification" sheetId="27" r:id="rId2"/>
    <sheet name="Ranking" sheetId="28" r:id="rId3"/>
    <sheet name="Threat Catalogue" sheetId="22" r:id="rId4"/>
    <sheet name="Impact-Likelihood (Risk Matrix)" sheetId="24" r:id="rId5"/>
    <sheet name="Likelihood Estimation Scale" sheetId="23" r:id="rId6"/>
    <sheet name="Threat vs Asset" sheetId="21" r:id="rId7"/>
    <sheet name="Graph" sheetId="26" r:id="rId8"/>
    <sheet name="Dashboard" sheetId="30" r:id="rId9"/>
    <sheet name="Guidelines" sheetId="31" r:id="rId10"/>
    <sheet name="psw" sheetId="29" state="hidden" r:id="rId11"/>
  </sheets>
  <definedNames>
    <definedName name="_xlnm._FilterDatabase" localSheetId="6" hidden="1">'Threat vs Asset'!$A$6:$AP$36</definedName>
    <definedName name="Asset_Type" localSheetId="8">#REF!</definedName>
    <definedName name="Asset_Type" localSheetId="3">'Threat Catalogue'!$J$5:$J$7</definedName>
    <definedName name="Asset_Type">#REF!</definedName>
    <definedName name="_xlnm.Print_Area" localSheetId="1">Classification!$A$2:$I$37</definedName>
    <definedName name="_xlnm.Print_Area" localSheetId="2">Ranking!$A$1:$H$8</definedName>
    <definedName name="_xlnm.Print_Area" localSheetId="3">'Threat Catalogue'!$B$4:$K$33</definedName>
    <definedName name="_xlnm.Print_Area" localSheetId="6">'Threat vs Asset'!$B$3:$W$36</definedName>
  </definedNames>
  <calcPr calcId="145621"/>
</workbook>
</file>

<file path=xl/calcChain.xml><?xml version="1.0" encoding="utf-8"?>
<calcChain xmlns="http://schemas.openxmlformats.org/spreadsheetml/2006/main">
  <c r="G11" i="27" l="1"/>
  <c r="G12" i="27"/>
  <c r="G13" i="27"/>
  <c r="G14" i="27"/>
  <c r="G15" i="27"/>
  <c r="G16" i="27"/>
  <c r="AD8" i="21" l="1"/>
  <c r="AL36" i="21"/>
  <c r="AJ36" i="21"/>
  <c r="AH36" i="21"/>
  <c r="AF36" i="21"/>
  <c r="AD36" i="21"/>
  <c r="AB36" i="21"/>
  <c r="Z36" i="21"/>
  <c r="AL35" i="21"/>
  <c r="AJ35" i="21"/>
  <c r="AH35" i="21"/>
  <c r="AF35" i="21"/>
  <c r="AD35" i="21"/>
  <c r="AB35" i="21"/>
  <c r="Z35" i="21"/>
  <c r="AL34" i="21"/>
  <c r="AJ34" i="21"/>
  <c r="AH34" i="21"/>
  <c r="AF34" i="21"/>
  <c r="AD34" i="21"/>
  <c r="AB34" i="21"/>
  <c r="Z34" i="21"/>
  <c r="AL33" i="21"/>
  <c r="AJ33" i="21"/>
  <c r="AH33" i="21"/>
  <c r="AF33" i="21"/>
  <c r="AD33" i="21"/>
  <c r="AB33" i="21"/>
  <c r="Z33" i="21"/>
  <c r="AR33" i="21" s="1"/>
  <c r="AL32" i="21"/>
  <c r="AJ32" i="21"/>
  <c r="AH32" i="21"/>
  <c r="AF32" i="21"/>
  <c r="AD32" i="21"/>
  <c r="AB32" i="21"/>
  <c r="Z32" i="21"/>
  <c r="AL31" i="21"/>
  <c r="AJ31" i="21"/>
  <c r="AH31" i="21"/>
  <c r="AF31" i="21"/>
  <c r="AD31" i="21"/>
  <c r="AB31" i="21"/>
  <c r="Z31" i="21"/>
  <c r="AL30" i="21"/>
  <c r="AJ30" i="21"/>
  <c r="AH30" i="21"/>
  <c r="AF30" i="21"/>
  <c r="AD30" i="21"/>
  <c r="AB30" i="21"/>
  <c r="Z30" i="21"/>
  <c r="AL29" i="21"/>
  <c r="AJ29" i="21"/>
  <c r="AH29" i="21"/>
  <c r="AV29" i="21" s="1"/>
  <c r="AF29" i="21"/>
  <c r="AD29" i="21"/>
  <c r="AB29" i="21"/>
  <c r="Z29" i="21"/>
  <c r="AR29" i="21" s="1"/>
  <c r="AL28" i="21"/>
  <c r="AJ28" i="21"/>
  <c r="AH28" i="21"/>
  <c r="AF28" i="21"/>
  <c r="AD28" i="21"/>
  <c r="AB28" i="21"/>
  <c r="Z28" i="21"/>
  <c r="AR28" i="21" s="1"/>
  <c r="AL27" i="21"/>
  <c r="AJ27" i="21"/>
  <c r="AH27" i="21"/>
  <c r="AF27" i="21"/>
  <c r="AD27" i="21"/>
  <c r="AB27" i="21"/>
  <c r="Z27" i="21"/>
  <c r="AL26" i="21"/>
  <c r="AJ26" i="21"/>
  <c r="AH26" i="21"/>
  <c r="AF26" i="21"/>
  <c r="AD26" i="21"/>
  <c r="AB26" i="21"/>
  <c r="Z26" i="21"/>
  <c r="AL25" i="21"/>
  <c r="AJ25" i="21"/>
  <c r="AH25" i="21"/>
  <c r="AV25" i="21" s="1"/>
  <c r="AF25" i="21"/>
  <c r="AD25" i="21"/>
  <c r="AB25" i="21"/>
  <c r="Z25" i="21"/>
  <c r="AR25" i="21" s="1"/>
  <c r="AL24" i="21"/>
  <c r="AJ24" i="21"/>
  <c r="AH24" i="21"/>
  <c r="AF24" i="21"/>
  <c r="AD24" i="21"/>
  <c r="AB24" i="21"/>
  <c r="Z24" i="21"/>
  <c r="AL23" i="21"/>
  <c r="AJ23" i="21"/>
  <c r="AH23" i="21"/>
  <c r="AF23" i="21"/>
  <c r="AD23" i="21"/>
  <c r="AB23" i="21"/>
  <c r="Z23" i="21"/>
  <c r="AL22" i="21"/>
  <c r="AJ22" i="21"/>
  <c r="AH22" i="21"/>
  <c r="AF22" i="21"/>
  <c r="AD22" i="21"/>
  <c r="AB22" i="21"/>
  <c r="Z22" i="21"/>
  <c r="AL21" i="21"/>
  <c r="AJ21" i="21"/>
  <c r="AH21" i="21"/>
  <c r="AV21" i="21" s="1"/>
  <c r="AF21" i="21"/>
  <c r="AD21" i="21"/>
  <c r="AB21" i="21"/>
  <c r="Z21" i="21"/>
  <c r="AR21" i="21" s="1"/>
  <c r="AL20" i="21"/>
  <c r="AJ20" i="21"/>
  <c r="AH20" i="21"/>
  <c r="AF20" i="21"/>
  <c r="AD20" i="21"/>
  <c r="AB20" i="21"/>
  <c r="Z20" i="21"/>
  <c r="AR20" i="21" s="1"/>
  <c r="AL19" i="21"/>
  <c r="AJ19" i="21"/>
  <c r="AH19" i="21"/>
  <c r="AF19" i="21"/>
  <c r="AD19" i="21"/>
  <c r="AB19" i="21"/>
  <c r="Z19" i="21"/>
  <c r="AL18" i="21"/>
  <c r="AJ18" i="21"/>
  <c r="AH18" i="21"/>
  <c r="AF18" i="21"/>
  <c r="AD18" i="21"/>
  <c r="AB18" i="21"/>
  <c r="Z18" i="21"/>
  <c r="AL17" i="21"/>
  <c r="AJ17" i="21"/>
  <c r="AH17" i="21"/>
  <c r="AV17" i="21" s="1"/>
  <c r="AF17" i="21"/>
  <c r="AD17" i="21"/>
  <c r="AB17" i="21"/>
  <c r="Z17" i="21"/>
  <c r="AR17" i="21" s="1"/>
  <c r="AL16" i="21"/>
  <c r="AJ16" i="21"/>
  <c r="AH16" i="21"/>
  <c r="AF16" i="21"/>
  <c r="AD16" i="21"/>
  <c r="AB16" i="21"/>
  <c r="Z16" i="21"/>
  <c r="AL15" i="21"/>
  <c r="AJ15" i="21"/>
  <c r="AH15" i="21"/>
  <c r="AF15" i="21"/>
  <c r="AD15" i="21"/>
  <c r="AB15" i="21"/>
  <c r="Z15" i="21"/>
  <c r="AL14" i="21"/>
  <c r="AJ14" i="21"/>
  <c r="AH14" i="21"/>
  <c r="AF14" i="21"/>
  <c r="AD14" i="21"/>
  <c r="AB14" i="21"/>
  <c r="Z14" i="21"/>
  <c r="AL13" i="21"/>
  <c r="AJ13" i="21"/>
  <c r="AH13" i="21"/>
  <c r="AV13" i="21" s="1"/>
  <c r="AF13" i="21"/>
  <c r="AD13" i="21"/>
  <c r="AB13" i="21"/>
  <c r="Z13" i="21"/>
  <c r="AR13" i="21" s="1"/>
  <c r="AL12" i="21"/>
  <c r="AJ12" i="21"/>
  <c r="AH12" i="21"/>
  <c r="AF12" i="21"/>
  <c r="AD12" i="21"/>
  <c r="AB12" i="21"/>
  <c r="Z12" i="21"/>
  <c r="AL11" i="21"/>
  <c r="AJ11" i="21"/>
  <c r="AH11" i="21"/>
  <c r="AF11" i="21"/>
  <c r="AD11" i="21"/>
  <c r="AB11" i="21"/>
  <c r="Z11" i="21"/>
  <c r="AL10" i="21"/>
  <c r="AJ10" i="21"/>
  <c r="AH10" i="21"/>
  <c r="AF10" i="21"/>
  <c r="AD10" i="21"/>
  <c r="AB10" i="21"/>
  <c r="Z10" i="21"/>
  <c r="AL9" i="21"/>
  <c r="AJ9" i="21"/>
  <c r="AH9" i="21"/>
  <c r="AV9" i="21" s="1"/>
  <c r="AF9" i="21"/>
  <c r="AD9" i="21"/>
  <c r="AB9" i="21"/>
  <c r="Z9" i="21"/>
  <c r="AR9" i="21" s="1"/>
  <c r="AL8" i="21"/>
  <c r="AJ8" i="21"/>
  <c r="AH8" i="21"/>
  <c r="AF8" i="21"/>
  <c r="AB8" i="21"/>
  <c r="Z8" i="21"/>
  <c r="AV36" i="21"/>
  <c r="AR36" i="21"/>
  <c r="AQ36" i="21"/>
  <c r="AQ35" i="21"/>
  <c r="AQ34" i="21"/>
  <c r="AV33" i="21"/>
  <c r="AQ33" i="21"/>
  <c r="AQ32" i="21"/>
  <c r="AV32" i="21" s="1"/>
  <c r="AQ31" i="21"/>
  <c r="AW31" i="21" s="1"/>
  <c r="AQ30" i="21"/>
  <c r="AQ29" i="21"/>
  <c r="AW29" i="21" s="1"/>
  <c r="AV28" i="21"/>
  <c r="AQ28" i="21"/>
  <c r="AW28" i="21" s="1"/>
  <c r="AQ27" i="21"/>
  <c r="AQ26" i="21"/>
  <c r="AQ25" i="21"/>
  <c r="AQ24" i="21"/>
  <c r="AR24" i="21" s="1"/>
  <c r="AQ23" i="21"/>
  <c r="AQ22" i="21"/>
  <c r="AQ21" i="21"/>
  <c r="AW21" i="21" s="1"/>
  <c r="AV20" i="21"/>
  <c r="AQ20" i="21"/>
  <c r="AW20" i="21" s="1"/>
  <c r="AQ19" i="21"/>
  <c r="AQ18" i="21"/>
  <c r="AQ17" i="21"/>
  <c r="AQ16" i="21"/>
  <c r="AV16" i="21" s="1"/>
  <c r="AQ15" i="21"/>
  <c r="AQ14" i="21"/>
  <c r="AQ13" i="21"/>
  <c r="AW13" i="21" s="1"/>
  <c r="AV12" i="21"/>
  <c r="AQ12" i="21"/>
  <c r="AQ11" i="21"/>
  <c r="AQ10" i="21"/>
  <c r="AQ9" i="21"/>
  <c r="AQ8" i="21"/>
  <c r="AV8" i="21" s="1"/>
  <c r="G10" i="27"/>
  <c r="AR12" i="21" l="1"/>
  <c r="AR16" i="21"/>
  <c r="AR32" i="21"/>
  <c r="AV24" i="21"/>
  <c r="AR8" i="21"/>
  <c r="AR15" i="21"/>
  <c r="AV15" i="21"/>
  <c r="AR19" i="21"/>
  <c r="AV19" i="21"/>
  <c r="AR23" i="21"/>
  <c r="AV23" i="21"/>
  <c r="AR27" i="21"/>
  <c r="AV27" i="21"/>
  <c r="AR31" i="21"/>
  <c r="AV31" i="21"/>
  <c r="AR35" i="21"/>
  <c r="AV35" i="21"/>
  <c r="AW9" i="21"/>
  <c r="AW17" i="21"/>
  <c r="AW25" i="21"/>
  <c r="AW33" i="21"/>
  <c r="AR10" i="21"/>
  <c r="AV10" i="21"/>
  <c r="AR14" i="21"/>
  <c r="AV14" i="21"/>
  <c r="AR18" i="21"/>
  <c r="AV18" i="21"/>
  <c r="AR22" i="21"/>
  <c r="AV22" i="21"/>
  <c r="AR26" i="21"/>
  <c r="AV26" i="21"/>
  <c r="AR30" i="21"/>
  <c r="AV30" i="21"/>
  <c r="AR34" i="21"/>
  <c r="AV34" i="21"/>
  <c r="AR11" i="21"/>
  <c r="AV11" i="21"/>
  <c r="AV37" i="21" s="1"/>
  <c r="AW16" i="21"/>
  <c r="AW36" i="21"/>
  <c r="AW22" i="21"/>
  <c r="AW8" i="21"/>
  <c r="AW11" i="21"/>
  <c r="AW24" i="21"/>
  <c r="AW32" i="21"/>
  <c r="AW15" i="21"/>
  <c r="AW12" i="21"/>
  <c r="AW27" i="21"/>
  <c r="AW10" i="21"/>
  <c r="AW14" i="21"/>
  <c r="AW19" i="21"/>
  <c r="AW30" i="21"/>
  <c r="AW35" i="21"/>
  <c r="AW26" i="21"/>
  <c r="AW18" i="21"/>
  <c r="AW23" i="21"/>
  <c r="AW34" i="21"/>
  <c r="AU8" i="21"/>
  <c r="AU11" i="21"/>
  <c r="AU12" i="21"/>
  <c r="AU15" i="21"/>
  <c r="AU17" i="21"/>
  <c r="AU19" i="21"/>
  <c r="AU21" i="21"/>
  <c r="AU23" i="21"/>
  <c r="AU25" i="21"/>
  <c r="AU27" i="21"/>
  <c r="AU29" i="21"/>
  <c r="AU30" i="21"/>
  <c r="AU34" i="21"/>
  <c r="AT8" i="21"/>
  <c r="AX8" i="21"/>
  <c r="AT9" i="21"/>
  <c r="AX9" i="21"/>
  <c r="AT10" i="21"/>
  <c r="AX10" i="21"/>
  <c r="AT11" i="21"/>
  <c r="AX11" i="21"/>
  <c r="AT12" i="21"/>
  <c r="AX12" i="21"/>
  <c r="AT13" i="21"/>
  <c r="AX13" i="21"/>
  <c r="AT14" i="21"/>
  <c r="AX14" i="21"/>
  <c r="AT15" i="21"/>
  <c r="AX15" i="21"/>
  <c r="AT16" i="21"/>
  <c r="AX16" i="21"/>
  <c r="AT17" i="21"/>
  <c r="AX17" i="21"/>
  <c r="AT18" i="21"/>
  <c r="AX18" i="21"/>
  <c r="AT19" i="21"/>
  <c r="AX19" i="21"/>
  <c r="AT20" i="21"/>
  <c r="AX20" i="21"/>
  <c r="AT21" i="21"/>
  <c r="AX21" i="21"/>
  <c r="AT22" i="21"/>
  <c r="AX22" i="21"/>
  <c r="AT23" i="21"/>
  <c r="AX23" i="21"/>
  <c r="AT24" i="21"/>
  <c r="AX24" i="21"/>
  <c r="AT25" i="21"/>
  <c r="AX25" i="21"/>
  <c r="AT26" i="21"/>
  <c r="AX26" i="21"/>
  <c r="AT27" i="21"/>
  <c r="AX27" i="21"/>
  <c r="AT28" i="21"/>
  <c r="AX28" i="21"/>
  <c r="AT29" i="21"/>
  <c r="AX29" i="21"/>
  <c r="AT30" i="21"/>
  <c r="AX30" i="21"/>
  <c r="AT31" i="21"/>
  <c r="AX31" i="21"/>
  <c r="AT32" i="21"/>
  <c r="AX32" i="21"/>
  <c r="AT33" i="21"/>
  <c r="AX33" i="21"/>
  <c r="AT34" i="21"/>
  <c r="AX34" i="21"/>
  <c r="AT35" i="21"/>
  <c r="AX35" i="21"/>
  <c r="AT36" i="21"/>
  <c r="AX36" i="21"/>
  <c r="AU9" i="21"/>
  <c r="AU10" i="21"/>
  <c r="AU13" i="21"/>
  <c r="AU14" i="21"/>
  <c r="AU16" i="21"/>
  <c r="AU18" i="21"/>
  <c r="AU20" i="21"/>
  <c r="AU22" i="21"/>
  <c r="AU24" i="21"/>
  <c r="AU26" i="21"/>
  <c r="AU28" i="21"/>
  <c r="AU31" i="21"/>
  <c r="AU32" i="21"/>
  <c r="AU33" i="21"/>
  <c r="AU35" i="21"/>
  <c r="AU36" i="21"/>
  <c r="AS8" i="21"/>
  <c r="AS9" i="21"/>
  <c r="AS10" i="21"/>
  <c r="AS11" i="21"/>
  <c r="AS12" i="21"/>
  <c r="AS13" i="21"/>
  <c r="AS14" i="21"/>
  <c r="AS15" i="21"/>
  <c r="AS16" i="21"/>
  <c r="AS17" i="21"/>
  <c r="AS18" i="21"/>
  <c r="AS19" i="21"/>
  <c r="AS20" i="21"/>
  <c r="AS21" i="21"/>
  <c r="AS22" i="21"/>
  <c r="AS23" i="21"/>
  <c r="AS24" i="21"/>
  <c r="AS25" i="21"/>
  <c r="AS26" i="21"/>
  <c r="AS27" i="21"/>
  <c r="AS28" i="21"/>
  <c r="AS29" i="21"/>
  <c r="AS30" i="21"/>
  <c r="AS31" i="21"/>
  <c r="AS32" i="21"/>
  <c r="AS33" i="21"/>
  <c r="AS34" i="21"/>
  <c r="AS35" i="21"/>
  <c r="AS36" i="21"/>
  <c r="AR37" i="21" l="1"/>
  <c r="AW37" i="21"/>
  <c r="AS37" i="21"/>
  <c r="AU37" i="21"/>
  <c r="AT37" i="21"/>
  <c r="AX37" i="21"/>
  <c r="AY37" i="21" l="1"/>
  <c r="AS38" i="21" s="1"/>
  <c r="Y5" i="21"/>
  <c r="N5" i="21"/>
  <c r="L5" i="21"/>
  <c r="F37" i="27"/>
  <c r="W5" i="21" s="1"/>
  <c r="F36" i="27"/>
  <c r="V5" i="21" s="1"/>
  <c r="F35" i="27"/>
  <c r="U5" i="21" s="1"/>
  <c r="F34" i="27"/>
  <c r="T5" i="21" s="1"/>
  <c r="F33" i="27"/>
  <c r="S5" i="21" s="1"/>
  <c r="F32" i="27"/>
  <c r="R5" i="21" s="1"/>
  <c r="F31" i="27"/>
  <c r="Q5" i="21" s="1"/>
  <c r="F30" i="27"/>
  <c r="P5" i="21" s="1"/>
  <c r="F29" i="27"/>
  <c r="F28" i="27"/>
  <c r="O5" i="21" s="1"/>
  <c r="F27" i="27"/>
  <c r="F26" i="27"/>
  <c r="M5" i="21" s="1"/>
  <c r="F25" i="27"/>
  <c r="K5" i="21" s="1"/>
  <c r="F24" i="27"/>
  <c r="J5" i="21" s="1"/>
  <c r="F23" i="27"/>
  <c r="I5" i="21" s="1"/>
  <c r="F22" i="27"/>
  <c r="H5" i="21" s="1"/>
  <c r="F21" i="27"/>
  <c r="G5" i="21" s="1"/>
  <c r="F20" i="27"/>
  <c r="F5" i="21" s="1"/>
  <c r="F19" i="27"/>
  <c r="E5" i="21" s="1"/>
  <c r="AT38" i="21" l="1"/>
  <c r="AX38" i="21"/>
  <c r="AV38" i="21"/>
  <c r="AU38" i="21"/>
  <c r="AR38" i="21"/>
  <c r="AW38" i="21"/>
  <c r="AP36" i="21"/>
  <c r="E39" i="26" s="1"/>
  <c r="AP35" i="21"/>
  <c r="E38" i="26" s="1"/>
  <c r="AP34" i="21"/>
  <c r="E37" i="26" s="1"/>
  <c r="AP33" i="21"/>
  <c r="E36" i="26" s="1"/>
  <c r="AP32" i="21"/>
  <c r="E35" i="26" s="1"/>
  <c r="AP31" i="21"/>
  <c r="E34" i="26" s="1"/>
  <c r="AP30" i="21"/>
  <c r="E33" i="26" s="1"/>
  <c r="AP29" i="21"/>
  <c r="E32" i="26" s="1"/>
  <c r="AP28" i="21"/>
  <c r="E31" i="26" s="1"/>
  <c r="AP27" i="21"/>
  <c r="E30" i="26" s="1"/>
  <c r="AP26" i="21"/>
  <c r="E29" i="26" s="1"/>
  <c r="AP25" i="21"/>
  <c r="E28" i="26" s="1"/>
  <c r="AP24" i="21"/>
  <c r="E27" i="26" s="1"/>
  <c r="AP23" i="21"/>
  <c r="E26" i="26" s="1"/>
  <c r="AP22" i="21"/>
  <c r="E25" i="26" s="1"/>
  <c r="AP21" i="21"/>
  <c r="E24" i="26" s="1"/>
  <c r="AP20" i="21"/>
  <c r="E23" i="26" s="1"/>
  <c r="AP19" i="21"/>
  <c r="E22" i="26" s="1"/>
  <c r="AP18" i="21"/>
  <c r="E21" i="26" s="1"/>
  <c r="AP17" i="21"/>
  <c r="E20" i="26" s="1"/>
  <c r="AP16" i="21"/>
  <c r="E19" i="26" s="1"/>
  <c r="AP15" i="21"/>
  <c r="E18" i="26" s="1"/>
  <c r="AP14" i="21"/>
  <c r="E17" i="26" s="1"/>
  <c r="AP13" i="21"/>
  <c r="E16" i="26" s="1"/>
  <c r="AP12" i="21"/>
  <c r="E15" i="26" s="1"/>
  <c r="AP11" i="21"/>
  <c r="E14" i="26" s="1"/>
  <c r="AP10" i="21"/>
  <c r="E13" i="26" s="1"/>
  <c r="AP9" i="21"/>
  <c r="E12" i="26" s="1"/>
  <c r="AP8" i="21"/>
  <c r="E11" i="26" s="1"/>
  <c r="AK5" i="21"/>
  <c r="AI5" i="21"/>
  <c r="AG5" i="21"/>
  <c r="AE5" i="21"/>
  <c r="AC5" i="21"/>
  <c r="AA5" i="21"/>
  <c r="AN8" i="21" l="1"/>
  <c r="AN12" i="21"/>
  <c r="AN16" i="21"/>
  <c r="AN17" i="21"/>
  <c r="AN20" i="21"/>
  <c r="AN24" i="21"/>
  <c r="AN28" i="21"/>
  <c r="AN32" i="21"/>
  <c r="AN33" i="21"/>
  <c r="AN35" i="21"/>
  <c r="AN36" i="21"/>
  <c r="AN34" i="21"/>
  <c r="AN11" i="21"/>
  <c r="AN15" i="21"/>
  <c r="AN25" i="21"/>
  <c r="AN29" i="21"/>
  <c r="AN9" i="21"/>
  <c r="AN13" i="21"/>
  <c r="AN18" i="21"/>
  <c r="AN22" i="21"/>
  <c r="AN26" i="21"/>
  <c r="AN30" i="21"/>
  <c r="AN21" i="21"/>
  <c r="AN10" i="21"/>
  <c r="AN14" i="21"/>
  <c r="AN19" i="21"/>
  <c r="AN23" i="21"/>
  <c r="AN27" i="21"/>
  <c r="AN31" i="21"/>
  <c r="E4" i="26"/>
  <c r="E5" i="26"/>
  <c r="E3" i="26"/>
  <c r="E6" i="26"/>
  <c r="AP39" i="21"/>
  <c r="E8" i="26" s="1"/>
  <c r="F6" i="26" l="1"/>
  <c r="F3" i="26"/>
  <c r="F5" i="26"/>
  <c r="F4" i="26"/>
</calcChain>
</file>

<file path=xl/comments1.xml><?xml version="1.0" encoding="utf-8"?>
<comments xmlns="http://schemas.openxmlformats.org/spreadsheetml/2006/main">
  <authors>
    <author>KPMG</author>
  </authors>
  <commentList>
    <comment ref="B9" authorId="0">
      <text>
        <r>
          <rPr>
            <b/>
            <sz val="9"/>
            <color indexed="81"/>
            <rFont val="Tahoma"/>
            <family val="2"/>
          </rPr>
          <t>KPMG:</t>
        </r>
        <r>
          <rPr>
            <sz val="9"/>
            <color indexed="81"/>
            <rFont val="Tahoma"/>
            <family val="2"/>
          </rPr>
          <t xml:space="preserve">
these characteristics are proposed to drive the evaluation of the impact and the attractiveness of the asset</t>
        </r>
      </text>
    </comment>
  </commentList>
</comments>
</file>

<file path=xl/comments2.xml><?xml version="1.0" encoding="utf-8"?>
<comments xmlns="http://schemas.openxmlformats.org/spreadsheetml/2006/main">
  <authors>
    <author>KPMG</author>
  </authors>
  <commentList>
    <comment ref="G4" authorId="0">
      <text>
        <r>
          <rPr>
            <b/>
            <sz val="9"/>
            <color indexed="81"/>
            <rFont val="Tahoma"/>
            <family val="2"/>
          </rPr>
          <t>KPMG:</t>
        </r>
        <r>
          <rPr>
            <sz val="9"/>
            <color indexed="81"/>
            <rFont val="Tahoma"/>
            <family val="2"/>
          </rPr>
          <t xml:space="preserve">
Considering only the </t>
        </r>
        <r>
          <rPr>
            <b/>
            <sz val="9"/>
            <color indexed="81"/>
            <rFont val="Tahoma"/>
            <family val="2"/>
          </rPr>
          <t xml:space="preserve">direct impact </t>
        </r>
        <r>
          <rPr>
            <sz val="9"/>
            <color indexed="81"/>
            <rFont val="Tahoma"/>
            <family val="2"/>
          </rPr>
          <t xml:space="preserve">of the threat (e.g. in case of an earthquake:
- the </t>
        </r>
        <r>
          <rPr>
            <i/>
            <sz val="9"/>
            <color indexed="81"/>
            <rFont val="Tahoma"/>
            <family val="2"/>
          </rPr>
          <t>direct impact</t>
        </r>
        <r>
          <rPr>
            <sz val="9"/>
            <color indexed="81"/>
            <rFont val="Tahoma"/>
            <family val="2"/>
          </rPr>
          <t xml:space="preserve"> is on the building
- the indirect impact is on the person that are impacted by the collapse of the building)</t>
        </r>
      </text>
    </comment>
  </commentList>
</comments>
</file>

<file path=xl/sharedStrings.xml><?xml version="1.0" encoding="utf-8"?>
<sst xmlns="http://schemas.openxmlformats.org/spreadsheetml/2006/main" count="819" uniqueCount="338">
  <si>
    <t>Biological</t>
  </si>
  <si>
    <t>Maritime Accidents on port, near cost and off the coast</t>
  </si>
  <si>
    <t>Aviation Accidents on air and ground</t>
  </si>
  <si>
    <t>Fire</t>
  </si>
  <si>
    <t>vulnerability to exploit</t>
  </si>
  <si>
    <t>Asset impacted</t>
  </si>
  <si>
    <t>Gas Infrastructure Asset</t>
  </si>
  <si>
    <t>People</t>
  </si>
  <si>
    <t>Buildings</t>
  </si>
  <si>
    <t>- Administrative buildings
- regional support centres
- Gas Flow Control Centre</t>
  </si>
  <si>
    <t>Gas Infrastructure Asset
Buildings</t>
  </si>
  <si>
    <t>Gas Infrastructure Asset
Buildings
People</t>
  </si>
  <si>
    <t>Criminal</t>
  </si>
  <si>
    <t>Vehicle Accidents (Car Accident/ Multiple Car Accident/ Bus Accident)</t>
  </si>
  <si>
    <t>Earth</t>
  </si>
  <si>
    <t>Air</t>
  </si>
  <si>
    <t>Water</t>
  </si>
  <si>
    <t>Non-criminal</t>
  </si>
  <si>
    <t>Snow related threats (from sky, from mountains, etc.)</t>
  </si>
  <si>
    <t>Threats related to Land slide (landslide, mudslide, etc.)</t>
  </si>
  <si>
    <t>Threats related to Hail (grandine)</t>
  </si>
  <si>
    <t>Theft (IT property, vehicles, clothing, site-specific component, information, etc.)</t>
  </si>
  <si>
    <t>Threats from Vandal (destruction, incendiarism, etc.)</t>
  </si>
  <si>
    <t>Threats related to Earthquake (shock waves, earth cracks, etc.)</t>
  </si>
  <si>
    <t>Threats from Foreign Powers (espionage, info theft, etc.)</t>
  </si>
  <si>
    <t>Rail Accidents occurring above or below ground</t>
  </si>
  <si>
    <t>Threats from Sky / Space ( Lightning, asteroids, etc.)</t>
  </si>
  <si>
    <t>Political threats (civil disorder, riots, state of war, etc.)</t>
  </si>
  <si>
    <t>Biological threats (plants, fallen trees, etc.)</t>
  </si>
  <si>
    <t>Threats from Employees with Criminal Intentions (info theft, breach of confidentiality, fraud, sabotage, etc.)</t>
  </si>
  <si>
    <t>Volcanic Area</t>
  </si>
  <si>
    <t>Shore Area</t>
  </si>
  <si>
    <t>Off-shore</t>
  </si>
  <si>
    <t>Sismic Area</t>
  </si>
  <si>
    <t>Mountain Area</t>
  </si>
  <si>
    <t>Tornado / Storm Area</t>
  </si>
  <si>
    <t>Cold / rainy area</t>
  </si>
  <si>
    <t>Proximity to woods/ agricultural fields</t>
  </si>
  <si>
    <t>Desertic Area</t>
  </si>
  <si>
    <t>Land Area</t>
  </si>
  <si>
    <t>Proximity to Lakes, Rivers</t>
  </si>
  <si>
    <t xml:space="preserve">Volcanic eruption threats </t>
  </si>
  <si>
    <t>Wind Strength related threats (tornado, wind storm, etc.), including Material Movement (dust / sand storm, etc.)</t>
  </si>
  <si>
    <t>Threats related to fire (fire storm, wild fire, urban fire, heat, etc.)</t>
  </si>
  <si>
    <t>Impactable assets</t>
  </si>
  <si>
    <t>Details of impactable assets</t>
  </si>
  <si>
    <t>Gas Infrastructure Asset
ICT / Control System Asset
Buildings</t>
  </si>
  <si>
    <t>ICT / Control System Asset</t>
  </si>
  <si>
    <t>- Process Control Systems
- Data communication systems</t>
  </si>
  <si>
    <t xml:space="preserve">- </t>
  </si>
  <si>
    <t>Gas Infrastructure Asset
Buildings
People (HSE)</t>
  </si>
  <si>
    <t>Sky</t>
  </si>
  <si>
    <t>Political</t>
  </si>
  <si>
    <t>ICT / Control System Asset
Information</t>
  </si>
  <si>
    <t>Gas Infrastructure Asset
ICT / Control System Asset
Buildings
Information</t>
  </si>
  <si>
    <t>Accident</t>
  </si>
  <si>
    <t>Effect</t>
  </si>
  <si>
    <t>Impact</t>
  </si>
  <si>
    <t>A Shock waves impacts an Asset
Earth cracks in the proximity of an Asset</t>
  </si>
  <si>
    <t>High volumes of water impact an Asset
Material transported by high volumes of water impact an Asset</t>
  </si>
  <si>
    <t>Damage to Asset</t>
  </si>
  <si>
    <t>Violent events in the proximity of an Asset
Violent events targetting an Asset</t>
  </si>
  <si>
    <t>Destruction of Asset
Damage to Asset
Adverse effect on impacted people's security</t>
  </si>
  <si>
    <t>A person is kidnapped
A person is forced to execute commands against her will through extortion
A person is injured or killed</t>
  </si>
  <si>
    <t>Destruction of Asset
Damage to Asset 
Adverse effect on impacted people's security</t>
  </si>
  <si>
    <t>A landslide impacts an Asset
A mudslide impacts an Asset
A mass wasting impacts an Asset</t>
  </si>
  <si>
    <t>Pressure (seismic wave) impacts an Asset
A lava flow impacts an Asset
Ash released by volcanic eruption impacts an Asset
Toxic gases released by volcanic eruption impacts an Asset
A Pyroclastic Flow impacts an Asset</t>
  </si>
  <si>
    <t>A strong wind (tornato, hurricane, tropical storm, ecc.) impacts an Asset
A sandstorm / duststorm impacts an Asset</t>
  </si>
  <si>
    <t>A hail impacts an Asset
Pressure / weight of big quantities of hail on Assets</t>
  </si>
  <si>
    <t>Destruction of Asset
Damage to Asset</t>
  </si>
  <si>
    <t>A tidal wave / tsunami impacts an Asset</t>
  </si>
  <si>
    <t>Water (dynamic) related threats - Flood</t>
  </si>
  <si>
    <t>Water (dynamic) related threats - Tidal Wave / Tsunami</t>
  </si>
  <si>
    <t>Water (dynamic) related threats - Water Spout (tromba marina o tromba d'acqua)</t>
  </si>
  <si>
    <t>A water spout impacts an Asset</t>
  </si>
  <si>
    <t>Presence of fire and related consequences (smoke, heat, etc.) in the proximity of an Asset</t>
  </si>
  <si>
    <t>A lightning impacts an Asset
Solid corps from the sky impact an Asset</t>
  </si>
  <si>
    <t>A plant impacts (falls on, grows against, etc.) an Asset</t>
  </si>
  <si>
    <t>Sabotage of an Asset
Physical intrusion inside a restricted Asset</t>
  </si>
  <si>
    <t>Destruction of Asset
Damage to Asset
Undesirable behaviour of Asset</t>
  </si>
  <si>
    <t>Compromission of an Asset:
Logical intrusion in a system
Propagation of malware inside organisation's systems and networks
Hacking of organisation's system and networks</t>
  </si>
  <si>
    <t xml:space="preserve">Uncontrolled loss of an Asset or of a Component of an Asset
</t>
  </si>
  <si>
    <t>Absence/Lack of an Asset or of a Component of an Asset
Presence of an Asset or of a Component of an Asset in malicious hands</t>
  </si>
  <si>
    <t>A vandalic destruction impacts an Asset
A vandalic incendiarism action in the proximity of an Asset</t>
  </si>
  <si>
    <t xml:space="preserve">Espionage action against organisation
</t>
  </si>
  <si>
    <t>Obtaining of information by malicious entity
People under criminal foreign power control acting against the organisation</t>
  </si>
  <si>
    <t>Loss of (important) people for the organisation
Adverse effect on impacted people's security
People under criminal control acting against the organisation</t>
  </si>
  <si>
    <t>Uncontrolled loss of an Asset or of a Component of an Asset
Sabotage of an Asset
A breach of information is performed by a insider
A fraud is performed by an employee</t>
  </si>
  <si>
    <t>Absence/Lack of an Asset or of a Component of an Asset
Presence of an Asset or of a Component of an Asset in malicious hands 
Destruction of Asset
Damage to Asset
Undesirable behaviour of Asset</t>
  </si>
  <si>
    <t>Limited access to Asset
Adverse effect on impacted people's security
Damage to Asset</t>
  </si>
  <si>
    <t>Blockade by activists or trade unions of an Asset
Demonstration/protesting (peaceful/violent) in the proximity of an Asset</t>
  </si>
  <si>
    <t>Cruisers, ferries, barges and tug boats accidents impact an Asset</t>
  </si>
  <si>
    <t>An airplain accident impacts an Asset</t>
  </si>
  <si>
    <t>A rail accident in the proximity impacts an Asset</t>
  </si>
  <si>
    <t>Threats deriving from neighbouring businesses / houses / sensitive targets (accidents in neighbouring businesses / houses / sensitive targets having impact on Assets, etc.)</t>
  </si>
  <si>
    <t>An accident occuring to neighbouring businesses / houses / sensitive targets impacts an Asset</t>
  </si>
  <si>
    <t>Threat source</t>
  </si>
  <si>
    <t>Threat source type</t>
  </si>
  <si>
    <t xml:space="preserve">    * Valve stations
    * Pressure station
    * Pressure reducing stations, metering stations
    * Compressor station
    * Process control systems
    * Data communication systems
    * LNG Terminal installations
    * Export station
    * Underground storage installations
    * Peak shavers
    * Blending stations</t>
  </si>
  <si>
    <t xml:space="preserve">Destruction of Asset
Damage to Asset
Adverse effect on impacted people's health/safety </t>
  </si>
  <si>
    <t xml:space="preserve">Destruction of Asset
Damage to Asset
Disturbance to communication systems
Adverse effect on impacted people's health/safety </t>
  </si>
  <si>
    <t>Destruction of Asset
Damage to Asset
Adverse effect on impacted people's health/safety</t>
  </si>
  <si>
    <t>Burning of Asset
Melting of Asset
Adverse effect on impacted people's health/safety</t>
  </si>
  <si>
    <t>Destruction of Asset
Damage to Asset
Damage to ICT / Control System Assets
Adverse effect on impacted people's health/safety</t>
  </si>
  <si>
    <t>Damage of Asset
Adverse effect on impacted people's health/safety</t>
  </si>
  <si>
    <t>Damage to Asset
Burning of Asset
Melting of Asset
Adverse effect on impacted people's health/safety</t>
  </si>
  <si>
    <t>Damage to Asset
Adverse effect on impacted people's health/safety</t>
  </si>
  <si>
    <t>Obstruction of Components of an Asset
Pressure / weight of big quantities of snow on Assets
A blizzard impacts an Asset
An avalanche impacts an Asset</t>
  </si>
  <si>
    <t>Gas Infrastructure Asset
ICT / Control System Asset
Buildings
People</t>
  </si>
  <si>
    <t>ICT / Control System Asset
People
Information</t>
  </si>
  <si>
    <t>Terrorist / Organised Crime (Explosive Device Attack,  Small arms attack, Chemical, Biological, Radiological Attack (CBR))</t>
  </si>
  <si>
    <t>An explosion is caused inside / in the proximity of an Asset
A small arms attack is performed agains a person / a group of persons
A CBR attack is performed against a person / group of persons</t>
  </si>
  <si>
    <t>Gas Infrastructure Asset
ICT / Control System Asset</t>
  </si>
  <si>
    <t>Damage to Asset
Undesirable behaviour of Asset (Systems and networks)
Obtaining of information by malicious entity
Unavailability of Asset (Systems and Information)</t>
  </si>
  <si>
    <t>A car / multiple car / lorry accident impacts an Asset</t>
  </si>
  <si>
    <t>Geographical characteristic</t>
  </si>
  <si>
    <t>Surrounding environment</t>
  </si>
  <si>
    <t>High criminality area</t>
  </si>
  <si>
    <t xml:space="preserve">Airport/Flight paths </t>
  </si>
  <si>
    <t>Railways</t>
  </si>
  <si>
    <t xml:space="preserve"> Road / motorway</t>
  </si>
  <si>
    <t xml:space="preserve">Waterways or ports </t>
  </si>
  <si>
    <t>High-voltage power lines</t>
  </si>
  <si>
    <t xml:space="preserve">Threat class: </t>
  </si>
  <si>
    <t>Houses, industrial sites</t>
  </si>
  <si>
    <t>Asset/Component XXX Characteristics 
(from Asset Classification)</t>
  </si>
  <si>
    <t>Likelihood Estimation Scale</t>
  </si>
  <si>
    <t xml:space="preserve">Very low probability </t>
  </si>
  <si>
    <t xml:space="preserve">Low probability </t>
  </si>
  <si>
    <t xml:space="preserve">Medium probability </t>
  </si>
  <si>
    <t xml:space="preserve">High probability </t>
  </si>
  <si>
    <t xml:space="preserve">Very high probability </t>
  </si>
  <si>
    <t>It will happen in the close future: occurs twice per year or more</t>
  </si>
  <si>
    <t>It is extremely unlikely that the incident will occur: no experience in the gas sector</t>
  </si>
  <si>
    <t xml:space="preserve">It is unlikely to occur: very limited experience in the gas sector: occurs approximately once over 10 year) </t>
  </si>
  <si>
    <t xml:space="preserve">It is very likely to occur:  it has been experienced in most systems in the gas sector and occurs once per year </t>
  </si>
  <si>
    <t>It is a likely event:  similar accidents have been reported in the gas sector and occur approximately once every 5 years</t>
  </si>
  <si>
    <t>1 - Very low probability</t>
  </si>
  <si>
    <t>3 - Medium probability</t>
  </si>
  <si>
    <t>Choose from the Likelihood Estimation Scale</t>
  </si>
  <si>
    <t>2 - Low probability</t>
  </si>
  <si>
    <t>4 - High probability</t>
  </si>
  <si>
    <t>5 - Very high probability</t>
  </si>
  <si>
    <t>Asset vs. Threat applicability matrix</t>
  </si>
  <si>
    <t>Asset Criticality</t>
  </si>
  <si>
    <t>Sensitive targets</t>
  </si>
  <si>
    <t>Internal dependencies</t>
  </si>
  <si>
    <t>External dependencies</t>
  </si>
  <si>
    <t xml:space="preserve">Financial impact </t>
  </si>
  <si>
    <t>Gas supply impact</t>
  </si>
  <si>
    <t>House/ Facilities</t>
  </si>
  <si>
    <t>Workforce</t>
  </si>
  <si>
    <t>Service Deliver</t>
  </si>
  <si>
    <r>
      <t xml:space="preserve">Asset Risk (Ar) value / threat class
-
</t>
    </r>
    <r>
      <rPr>
        <b/>
        <i/>
        <sz val="12"/>
        <color theme="1"/>
        <rFont val="Arial"/>
        <family val="2"/>
      </rPr>
      <t>Ar=f(Ws; L)</t>
    </r>
  </si>
  <si>
    <t>Weighted impact</t>
  </si>
  <si>
    <r>
      <t xml:space="preserve">Weighted Impact </t>
    </r>
    <r>
      <rPr>
        <b/>
        <sz val="12"/>
        <color theme="1"/>
        <rFont val="Arial"/>
        <family val="2"/>
      </rPr>
      <t xml:space="preserve">(Ws) </t>
    </r>
    <r>
      <rPr>
        <sz val="12"/>
        <color theme="1"/>
        <rFont val="Arial"/>
        <family val="2"/>
      </rPr>
      <t xml:space="preserve">Average </t>
    </r>
  </si>
  <si>
    <t>Threat Type</t>
  </si>
  <si>
    <t>Threat class</t>
  </si>
  <si>
    <r>
      <t xml:space="preserve">If the Treat Class is applicable, </t>
    </r>
    <r>
      <rPr>
        <b/>
        <sz val="12"/>
        <color theme="1"/>
        <rFont val="Arial"/>
        <family val="2"/>
      </rPr>
      <t>evaluate the specific security risk scenarios likelihood (L)</t>
    </r>
  </si>
  <si>
    <r>
      <t xml:space="preserve">Considering the Asset/Component Criticality, specify the impact (seriousness) of the threat class to the specific Asset/Component ? </t>
    </r>
    <r>
      <rPr>
        <i/>
        <sz val="12"/>
        <color theme="1"/>
        <rFont val="Arial"/>
        <family val="2"/>
      </rPr>
      <t>(This will influence the final value of the  implact considered)</t>
    </r>
  </si>
  <si>
    <t xml:space="preserve">Risk scenarios likelihood </t>
  </si>
  <si>
    <t>Risk scenarios Impact</t>
  </si>
  <si>
    <t xml:space="preserve">Risk Scenario impact
Weighted Impact (Ws) Average </t>
  </si>
  <si>
    <t xml:space="preserve">Natural threat </t>
  </si>
  <si>
    <t xml:space="preserve">Earth </t>
  </si>
  <si>
    <t xml:space="preserve">Intentional </t>
  </si>
  <si>
    <t xml:space="preserve">Indirect Threats </t>
  </si>
  <si>
    <t>Physical threats from third persons to employee (kidnapping, extortion, acts of violence against employees, etc.)</t>
  </si>
  <si>
    <t>Physical threats from third persons to objects (sabotage, physical intrusion, etc.)</t>
  </si>
  <si>
    <t>Threats from Activists / Local community (Demonstrations, Protesting, Campaigning, Blockade, etc.)</t>
  </si>
  <si>
    <t>ICT</t>
  </si>
  <si>
    <t>ICT attacks threats from third parties (hacking, introduction of malware, intrusion, etc.)</t>
  </si>
  <si>
    <t>ICT attacks threats from employees or internal person working in the organization (hacking, introduction of malware, intrusion, etc.)</t>
  </si>
  <si>
    <t>Foreign Powers</t>
  </si>
  <si>
    <t>Terrorist</t>
  </si>
  <si>
    <t>High</t>
  </si>
  <si>
    <t>Moderate</t>
  </si>
  <si>
    <t>Low</t>
  </si>
  <si>
    <t>Very low</t>
  </si>
  <si>
    <t>Medimu</t>
  </si>
  <si>
    <t>Very high</t>
  </si>
  <si>
    <t>Asset risk</t>
  </si>
  <si>
    <t>Value</t>
  </si>
  <si>
    <t>1:2</t>
  </si>
  <si>
    <t>2:4</t>
  </si>
  <si>
    <t>4:8</t>
  </si>
  <si>
    <t>8:16</t>
  </si>
  <si>
    <t>Object /asset classification</t>
  </si>
  <si>
    <t>1:4</t>
  </si>
  <si>
    <t>8:25</t>
  </si>
  <si>
    <t>Object / Asset Classification</t>
  </si>
  <si>
    <t>Asset Risk (Ar) value</t>
  </si>
  <si>
    <t>Threats deriving from neighbouring businesses / houses / sensitive targets</t>
  </si>
  <si>
    <t>Terrorist / Organised Crime (Explosive Device Attack,  Small arms attack, Chemical, Biological, Radiological Attack )</t>
  </si>
  <si>
    <t>ICT attacks threats from employees or internal person working in the organization (hacking, etc.)</t>
  </si>
  <si>
    <t xml:space="preserve">Object / Asset Classification  </t>
  </si>
  <si>
    <t>Low risk</t>
  </si>
  <si>
    <t>Medium risk</t>
  </si>
  <si>
    <t>High risk</t>
  </si>
  <si>
    <t>N/A</t>
  </si>
  <si>
    <t>Specify if the location is in a "Desertic Area"</t>
  </si>
  <si>
    <t>Specify if the location is in a "Tornado / Storm Area"</t>
  </si>
  <si>
    <t>Specify if the location is in a "Proximity to woods/ agricultural fields"</t>
  </si>
  <si>
    <t>Specify if the location is in a "Mountain Area"</t>
  </si>
  <si>
    <t>Specify if the location is in a "Sismic Area"</t>
  </si>
  <si>
    <t>Specify if the location is in a "Proximity to Lakes, Rivers"</t>
  </si>
  <si>
    <t>Specify if the location is in a "Cold / rainy area"</t>
  </si>
  <si>
    <t>Specify if the location is in a "Volcanic Area"</t>
  </si>
  <si>
    <t>Specify if the location is "Off-shore"</t>
  </si>
  <si>
    <t>Specify if the location is in a "Shore Area"</t>
  </si>
  <si>
    <t>Specify if the location is in a "Land Area"</t>
  </si>
  <si>
    <t>Geographical characteristics</t>
  </si>
  <si>
    <t>Specify if in the location is in a High criminality area</t>
  </si>
  <si>
    <r>
      <t xml:space="preserve">Specify if there are any sensitive targets (e.g Government offices, Airports, Chemical and /or army industries, Radio repeaters, NATO bases, ...) within the "limit distance"* from the location?  
</t>
    </r>
    <r>
      <rPr>
        <i/>
        <sz val="11"/>
        <rFont val="Calibri"/>
        <family val="2"/>
        <scheme val="minor"/>
      </rPr>
      <t>* the limit distance is defined as follow:
For LNG: limit distance = 2km 
For Compressor station = 1 Km
For pressure reduction stations  = 500m</t>
    </r>
  </si>
  <si>
    <r>
      <t>Specify if in the contiguity/immediate vicinity, there are High-voltage power lines</t>
    </r>
    <r>
      <rPr>
        <i/>
        <sz val="11"/>
        <rFont val="Calibri"/>
        <family val="2"/>
        <scheme val="minor"/>
      </rPr>
      <t xml:space="preserve"> (uncontrolled by the Organization)</t>
    </r>
  </si>
  <si>
    <r>
      <t xml:space="preserve">Specify if in the contiguity/immediate vicinity, there are waterways or ports </t>
    </r>
    <r>
      <rPr>
        <i/>
        <sz val="11"/>
        <rFont val="Calibri"/>
        <family val="2"/>
        <scheme val="minor"/>
      </rPr>
      <t>(uncontrolled by the Organization)</t>
    </r>
  </si>
  <si>
    <r>
      <t xml:space="preserve">Specify if in the contiguity/immediate vicinity, there are road/motorway/ </t>
    </r>
    <r>
      <rPr>
        <i/>
        <sz val="11"/>
        <rFont val="Calibri"/>
        <family val="2"/>
        <scheme val="minor"/>
      </rPr>
      <t>(uncontrolled by the Organization)</t>
    </r>
  </si>
  <si>
    <r>
      <t xml:space="preserve">Specify if in the contiguity/immediate vicinity, there are railways </t>
    </r>
    <r>
      <rPr>
        <i/>
        <sz val="11"/>
        <rFont val="Calibri"/>
        <family val="2"/>
        <scheme val="minor"/>
      </rPr>
      <t>(uncontrolled by the Organization)</t>
    </r>
  </si>
  <si>
    <r>
      <t xml:space="preserve">Specify if in the contiguity/immediate vicinity, there are Airport/Flight paths </t>
    </r>
    <r>
      <rPr>
        <i/>
        <sz val="11"/>
        <rFont val="Calibri"/>
        <family val="2"/>
        <scheme val="minor"/>
      </rPr>
      <t>(uncontrolled by the Organization)</t>
    </r>
  </si>
  <si>
    <r>
      <t xml:space="preserve">Specify if in the contiguity/immediate vicinity, there are houses, industrial sites </t>
    </r>
    <r>
      <rPr>
        <i/>
        <sz val="11"/>
        <rFont val="Calibri"/>
        <family val="2"/>
        <scheme val="minor"/>
      </rPr>
      <t>(uncontrolled by the Organization)</t>
    </r>
  </si>
  <si>
    <t xml:space="preserve">Surrounding environment
</t>
  </si>
  <si>
    <t>Considering the internal dependencies, specify the percentage of overall service delivery that the asset is responsible for.</t>
  </si>
  <si>
    <t>See column "D" in "Ranking" sheet</t>
  </si>
  <si>
    <r>
      <t xml:space="preserve">Specify the number and type of workforce located </t>
    </r>
    <r>
      <rPr>
        <b/>
        <sz val="11"/>
        <color theme="1"/>
        <rFont val="Calibri"/>
        <family val="2"/>
        <scheme val="minor"/>
      </rPr>
      <t>onsite</t>
    </r>
    <r>
      <rPr>
        <sz val="11"/>
        <color theme="1"/>
        <rFont val="Calibri"/>
        <family val="2"/>
        <scheme val="minor"/>
      </rPr>
      <t>. For example: 
* n° of Management
* n° of Technical
* n° of Administrative
* n° of occasional contractors.</t>
    </r>
  </si>
  <si>
    <t>How many people would be indirectly (because of no supply of gas) impacted?</t>
  </si>
  <si>
    <t>See column "H" in "Ranking" sheet</t>
  </si>
  <si>
    <t>What is the external relationships and dependencies of assets? For example:
* The productions in this site are intended for consumption in at least another EU Member State?
* The production in this site reaches third countries through: rail transport; road transport; inland waterways; gas pipelines, oil pipelines, etc..; ocean freight, maritime, short-and long-range
* The site directly supplies an airport?
* The site supplies direct a military installation?</t>
  </si>
  <si>
    <t>See column "F" in "Ranking" sheet</t>
  </si>
  <si>
    <t>What is the internal relationships and dependencies of assets? For example:
* Which are the various dependencies for each asset (both upstream and downstream)?
* What is the level of service production?</t>
  </si>
  <si>
    <t>Asset Criticallity</t>
  </si>
  <si>
    <r>
      <t xml:space="preserve">The gas network is governed by four distinct operations, which are caracterized by specific asset / component. The objective of this section is to identify a </t>
    </r>
    <r>
      <rPr>
        <b/>
        <sz val="11"/>
        <color theme="1"/>
        <rFont val="Calibri"/>
        <family val="2"/>
        <scheme val="minor"/>
      </rPr>
      <t>common baseline</t>
    </r>
    <r>
      <rPr>
        <sz val="11"/>
        <color theme="1"/>
        <rFont val="Calibri"/>
        <family val="2"/>
        <scheme val="minor"/>
      </rPr>
      <t>, in order to clarify what is the function of the asset (operative location) for gas transport purposes:
1</t>
    </r>
    <r>
      <rPr>
        <b/>
        <sz val="11"/>
        <color theme="1"/>
        <rFont val="Calibri"/>
        <family val="2"/>
        <scheme val="minor"/>
      </rPr>
      <t>. Gas transmission</t>
    </r>
    <r>
      <rPr>
        <sz val="11"/>
        <color theme="1"/>
        <rFont val="Calibri"/>
        <family val="2"/>
        <scheme val="minor"/>
      </rPr>
      <t xml:space="preserve">
    * Valve stations
    * Pressure and metering stations
    * Compressor station
    * Data communication systems
    * Gas flow control centre
    * Process control systems
    * LNG Terminal installations
    * Import/export station
</t>
    </r>
    <r>
      <rPr>
        <b/>
        <sz val="11"/>
        <color theme="1"/>
        <rFont val="Calibri"/>
        <family val="2"/>
        <scheme val="minor"/>
      </rPr>
      <t>3. Gas storage</t>
    </r>
    <r>
      <rPr>
        <sz val="11"/>
        <color theme="1"/>
        <rFont val="Calibri"/>
        <family val="2"/>
        <scheme val="minor"/>
      </rPr>
      <t xml:space="preserve">
    * Underground storage installations
    * Peak shavers
</t>
    </r>
    <r>
      <rPr>
        <b/>
        <sz val="11"/>
        <color theme="1"/>
        <rFont val="Calibri"/>
        <family val="2"/>
        <scheme val="minor"/>
      </rPr>
      <t>4. Gas distribution</t>
    </r>
    <r>
      <rPr>
        <sz val="11"/>
        <color theme="1"/>
        <rFont val="Calibri"/>
        <family val="2"/>
        <scheme val="minor"/>
      </rPr>
      <t xml:space="preserve">
    * Blending stations
    * Emergency Call Center
</t>
    </r>
    <r>
      <rPr>
        <b/>
        <sz val="11"/>
        <color theme="1"/>
        <rFont val="Calibri"/>
        <family val="2"/>
        <scheme val="minor"/>
      </rPr>
      <t>Other asset</t>
    </r>
    <r>
      <rPr>
        <sz val="11"/>
        <color theme="1"/>
        <rFont val="Calibri"/>
        <family val="2"/>
        <scheme val="minor"/>
      </rPr>
      <t xml:space="preserve"> that are related to the gas transport system.
* Administrative buildings
* Regional/Area support centres</t>
    </r>
  </si>
  <si>
    <t>Description/
function</t>
  </si>
  <si>
    <t>-</t>
  </si>
  <si>
    <r>
      <t xml:space="preserve">The component is a part of the related asset . If the object is an asset this field should be left blank, otherwise,  if it is a part of a related asset (e.g. location), this field identifies the related asset.
The single Organization is in charge to decide the level of breakdown of its assets in detailed  components using specific criteria of criticality of the component.
The Organization </t>
    </r>
    <r>
      <rPr>
        <b/>
        <sz val="11"/>
        <rFont val="Calibri"/>
        <family val="2"/>
        <scheme val="minor"/>
      </rPr>
      <t>can</t>
    </r>
    <r>
      <rPr>
        <sz val="11"/>
        <rFont val="Calibri"/>
        <family val="2"/>
        <scheme val="minor"/>
      </rPr>
      <t xml:space="preserve"> use the asset breakdown in order to support the definition of additional security measures for specific components  (e.g. the control room can be protected using an additional biometric access control while the other facitlities are protected with badge access)</t>
    </r>
  </si>
  <si>
    <t>Related asset ID</t>
  </si>
  <si>
    <r>
      <t>Define and identify univocally the asset/component object of your analysis.</t>
    </r>
    <r>
      <rPr>
        <sz val="11"/>
        <rFont val="Calibri"/>
        <family val="2"/>
        <scheme val="minor"/>
      </rPr>
      <t xml:space="preserve"> Is </t>
    </r>
    <r>
      <rPr>
        <b/>
        <u/>
        <sz val="11"/>
        <rFont val="Calibri"/>
        <family val="2"/>
        <scheme val="minor"/>
      </rPr>
      <t>suggested</t>
    </r>
    <r>
      <rPr>
        <sz val="11"/>
        <rFont val="Calibri"/>
        <family val="2"/>
        <scheme val="minor"/>
      </rPr>
      <t xml:space="preserve"> </t>
    </r>
    <r>
      <rPr>
        <sz val="11"/>
        <color theme="1"/>
        <rFont val="Calibri"/>
        <family val="2"/>
        <scheme val="minor"/>
      </rPr>
      <t xml:space="preserve">the following code format:
* If referring to an </t>
    </r>
    <r>
      <rPr>
        <b/>
        <sz val="11"/>
        <color theme="1"/>
        <rFont val="Calibri"/>
        <family val="2"/>
        <scheme val="minor"/>
      </rPr>
      <t>Asset,</t>
    </r>
    <r>
      <rPr>
        <sz val="11"/>
        <color theme="1"/>
        <rFont val="Calibri"/>
        <family val="2"/>
        <scheme val="minor"/>
      </rPr>
      <t xml:space="preserve"> then use this criteria identification ID code:
   </t>
    </r>
    <r>
      <rPr>
        <b/>
        <sz val="11"/>
        <color theme="1"/>
        <rFont val="Calibri"/>
        <family val="2"/>
        <scheme val="minor"/>
      </rPr>
      <t>A.&lt;</t>
    </r>
    <r>
      <rPr>
        <b/>
        <i/>
        <sz val="11"/>
        <color theme="1"/>
        <rFont val="Calibri"/>
        <family val="2"/>
        <scheme val="minor"/>
      </rPr>
      <t>ID.Asset.unique&gt;</t>
    </r>
    <r>
      <rPr>
        <b/>
        <sz val="11"/>
        <color theme="1"/>
        <rFont val="Calibri"/>
        <family val="2"/>
        <scheme val="minor"/>
      </rPr>
      <t xml:space="preserve">
*</t>
    </r>
    <r>
      <rPr>
        <sz val="11"/>
        <color theme="1"/>
        <rFont val="Calibri"/>
        <family val="2"/>
        <scheme val="minor"/>
      </rPr>
      <t xml:space="preserve"> If referring to a </t>
    </r>
    <r>
      <rPr>
        <b/>
        <sz val="11"/>
        <color theme="1"/>
        <rFont val="Calibri"/>
        <family val="2"/>
        <scheme val="minor"/>
      </rPr>
      <t>Component</t>
    </r>
    <r>
      <rPr>
        <sz val="11"/>
        <color theme="1"/>
        <rFont val="Calibri"/>
        <family val="2"/>
        <scheme val="minor"/>
      </rPr>
      <t xml:space="preserve"> (realted to one Asset "relative Asset"), then use this criteria identification:
   </t>
    </r>
    <r>
      <rPr>
        <b/>
        <sz val="11"/>
        <color theme="1"/>
        <rFont val="Calibri"/>
        <family val="2"/>
        <scheme val="minor"/>
      </rPr>
      <t>C.</t>
    </r>
    <r>
      <rPr>
        <b/>
        <i/>
        <sz val="11"/>
        <color theme="1"/>
        <rFont val="Calibri"/>
        <family val="2"/>
        <scheme val="minor"/>
      </rPr>
      <t xml:space="preserve">&lt;ID.Asset.unique of the related asset&gt;.&lt;ID.component&gt;
[eg. a component, part of an asset identified by "A.OFF00001", is given a ID Asset/Component like "A.OFF00001.SRV0001"]
</t>
    </r>
    <r>
      <rPr>
        <b/>
        <i/>
        <sz val="11"/>
        <rFont val="Calibri"/>
        <family val="2"/>
        <scheme val="minor"/>
      </rPr>
      <t>If a code format like that is used, the following field can be useles.</t>
    </r>
  </si>
  <si>
    <t xml:space="preserve">Asset / Component ID </t>
  </si>
  <si>
    <t>Asset Type</t>
  </si>
  <si>
    <t>The Asset is of very low importance to the functioning of other key Assets external the organisation or for consumption in at least another EU Member State</t>
  </si>
  <si>
    <t>The Asset is of very low importance to the functioning of other key Assets within the organisation/ network</t>
  </si>
  <si>
    <t>A very low percentage of the workforce or specialist staff or management is located at this facility</t>
  </si>
  <si>
    <t>Very Low</t>
  </si>
  <si>
    <t>The Asset is of low importance to the functioning of other key Assets external the organisation or for consumption in at least another EU Member State</t>
  </si>
  <si>
    <t>The Asset is of low importance to the functioning of other key Assets within the organisation/ network</t>
  </si>
  <si>
    <t>A low percentage of the workforce or specialist staff or management is located at this facility</t>
  </si>
  <si>
    <t>The Asset is moderately important to the functioning of other key Assets external the organisation or for consumption in at least another EU Member State</t>
  </si>
  <si>
    <t>The Asset is moderately important to the functioning of other key Assets within the organisation/ network</t>
  </si>
  <si>
    <t>A moderate percentage of the workforce or specialist staff or management is located at this facility</t>
  </si>
  <si>
    <t>The Asset is very important to the functioning of other key Assets external the organisation or for consumption in at least another EU Member State</t>
  </si>
  <si>
    <t>The Asset is very important to the functioning of other key Assets within the organisation/ network</t>
  </si>
  <si>
    <t>A high percentage of the workforce or specialist staff or management is located at this facility</t>
  </si>
  <si>
    <t>The Asset is critical to the functioning of other key Assets external the organisation or for consumption in at least another EU Member State</t>
  </si>
  <si>
    <t>The Asset is critical to the functioning of other key Assets within the organisation/ network</t>
  </si>
  <si>
    <t>A very high percentage of the workforce or specialist staff or management is located at this facility</t>
  </si>
  <si>
    <t>Very High</t>
  </si>
  <si>
    <t>Level</t>
  </si>
  <si>
    <t xml:space="preserve">Score    </t>
  </si>
  <si>
    <r>
      <t>How many people live, work, transit (</t>
    </r>
    <r>
      <rPr>
        <b/>
        <sz val="11"/>
        <color theme="1"/>
        <rFont val="Calibri"/>
        <family val="2"/>
        <scheme val="minor"/>
      </rPr>
      <t>outside</t>
    </r>
    <r>
      <rPr>
        <sz val="11"/>
        <color theme="1"/>
        <rFont val="Calibri"/>
        <family val="2"/>
        <scheme val="minor"/>
      </rPr>
      <t xml:space="preserve"> the location) within the "limit distance"* from the location?  
</t>
    </r>
    <r>
      <rPr>
        <i/>
        <sz val="11"/>
        <color theme="1"/>
        <rFont val="Calibri"/>
        <family val="2"/>
        <scheme val="minor"/>
      </rPr>
      <t>* the limit distance is defined as follow:
For LNG: limit distance = 2km 
For Compressor station = 1 Km
For pressure reduction stations  = 500m</t>
    </r>
  </si>
  <si>
    <t>Considering the internal and external dependencies, what is the financial impact related to the unavailability of the asset? The evaluation must consider direct (i.e. loss of earnings, replacement/repair of the infrastructure, etc) and indirect (i.e. costs due to possible legal action perpetrated by companies / industries impacted, etc) financial impact</t>
  </si>
  <si>
    <t>Answer</t>
  </si>
  <si>
    <t>Scoring</t>
  </si>
  <si>
    <t>Considering the Asset/Component Characteristics, is the threat class applcable to the specific  Asset/Component? (YES /NO)</t>
  </si>
  <si>
    <t>ramgiekpmg</t>
  </si>
  <si>
    <t>FILL IN ALL FIELDS</t>
  </si>
  <si>
    <t>Pandemic</t>
  </si>
  <si>
    <t>Epidemic occurring on a scale which crosses international boundaries, usually affecting a large number of people</t>
  </si>
  <si>
    <t>Adverse effect on impacted people's health/safety</t>
  </si>
  <si>
    <t>Medium</t>
  </si>
  <si>
    <t>Asset n
Risk value</t>
  </si>
  <si>
    <t>Asset ...
Risk value</t>
  </si>
  <si>
    <t>Asset 4
Risk value</t>
  </si>
  <si>
    <t>Asset 3
Risk value</t>
  </si>
  <si>
    <t>Asset 2
Risk value</t>
  </si>
  <si>
    <t>Asset 1 
Risk value</t>
  </si>
  <si>
    <t>Organizational security management</t>
  </si>
  <si>
    <t>Training &amp; awareness</t>
  </si>
  <si>
    <t>Personnel security</t>
  </si>
  <si>
    <t>Logging and monitoring management</t>
  </si>
  <si>
    <t>Phisical security</t>
  </si>
  <si>
    <t xml:space="preserve">Operations management </t>
  </si>
  <si>
    <t>Media handling</t>
  </si>
  <si>
    <t>Hardening management</t>
  </si>
  <si>
    <t>Network security management</t>
  </si>
  <si>
    <t>Access control</t>
  </si>
  <si>
    <t>Process control &amp; IT</t>
  </si>
  <si>
    <t>Vulnerable point Security</t>
  </si>
  <si>
    <t>Overall vulnerability mitigation process</t>
  </si>
  <si>
    <t>Document</t>
  </si>
  <si>
    <t>Lock and keys</t>
  </si>
  <si>
    <t>Intrusion Detection Systems</t>
  </si>
  <si>
    <t>Area Designations</t>
  </si>
  <si>
    <t>Internal protection</t>
  </si>
  <si>
    <t>Fire Escapes and Building Walls.</t>
  </si>
  <si>
    <t>Perimeters and access control</t>
  </si>
  <si>
    <t>Lighting</t>
  </si>
  <si>
    <t>Hostile Vehicle Mitigation (HVM)</t>
  </si>
  <si>
    <t>Explosives and ballistics protection</t>
  </si>
  <si>
    <t>Closed Circuit Television (CCTV)</t>
  </si>
  <si>
    <t>Chemical, biological and radiological (CBR)</t>
  </si>
  <si>
    <t>HVAC Systems</t>
  </si>
  <si>
    <t>External protection</t>
  </si>
  <si>
    <t>Object classification</t>
  </si>
  <si>
    <t>List of controls</t>
  </si>
  <si>
    <t>Control Area</t>
  </si>
  <si>
    <t>Kind of protection</t>
  </si>
  <si>
    <t>RISK ASSESSMENT FRAMEWORK</t>
  </si>
  <si>
    <t>Risk Identification</t>
  </si>
  <si>
    <t>Risk Analysis</t>
  </si>
  <si>
    <t>Risk Evaluation</t>
  </si>
  <si>
    <t>Risk Treatment</t>
  </si>
  <si>
    <t>Phase</t>
  </si>
  <si>
    <t>Worksheet</t>
  </si>
  <si>
    <t>Classification</t>
  </si>
  <si>
    <t>Ranking</t>
  </si>
  <si>
    <t>Threat Catalogue</t>
  </si>
  <si>
    <t>Dashboard</t>
  </si>
  <si>
    <t>Guidelines</t>
  </si>
  <si>
    <t>Impact-Likelihood (Risk Matrix)</t>
  </si>
  <si>
    <t>Threat vs Asset*</t>
  </si>
  <si>
    <t>Graph*</t>
  </si>
  <si>
    <t>(*) One sheet per asset should be populated</t>
  </si>
  <si>
    <t>[Specific control]</t>
  </si>
  <si>
    <t>Threat Profile</t>
  </si>
  <si>
    <t>Asset Characteristics to
drive threat applicability</t>
  </si>
  <si>
    <r>
      <rPr>
        <b/>
        <sz val="18"/>
        <color theme="1"/>
        <rFont val="Calibri"/>
        <family val="2"/>
        <scheme val="minor"/>
      </rPr>
      <t>Security</t>
    </r>
    <r>
      <rPr>
        <sz val="11"/>
        <color theme="1"/>
        <rFont val="Calibri"/>
        <family val="2"/>
        <scheme val="minor"/>
      </rPr>
      <t xml:space="preserve"> </t>
    </r>
    <r>
      <rPr>
        <b/>
        <sz val="18"/>
        <color theme="1"/>
        <rFont val="Calibri"/>
        <family val="2"/>
        <scheme val="minor"/>
      </rPr>
      <t>Risk Assessment Methodology
(Asset classification)</t>
    </r>
    <r>
      <rPr>
        <sz val="11"/>
        <color theme="1"/>
        <rFont val="Calibri"/>
        <family val="2"/>
        <scheme val="minor"/>
      </rPr>
      <t xml:space="preserve">
</t>
    </r>
    <r>
      <rPr>
        <i/>
        <sz val="11"/>
        <color theme="1"/>
        <rFont val="Calibri"/>
        <family val="2"/>
        <scheme val="minor"/>
      </rPr>
      <t>Prepared by KPMG for GIE</t>
    </r>
  </si>
  <si>
    <r>
      <rPr>
        <b/>
        <sz val="18"/>
        <color theme="1"/>
        <rFont val="Calibri"/>
        <family val="2"/>
        <scheme val="minor"/>
      </rPr>
      <t>Security Risk Assessment Methodology
(Asset classification)</t>
    </r>
    <r>
      <rPr>
        <sz val="11"/>
        <color theme="1"/>
        <rFont val="Calibri"/>
        <family val="2"/>
        <scheme val="minor"/>
      </rPr>
      <t xml:space="preserve">
</t>
    </r>
    <r>
      <rPr>
        <i/>
        <sz val="11"/>
        <color theme="1"/>
        <rFont val="Calibri"/>
        <family val="2"/>
        <scheme val="minor"/>
      </rPr>
      <t>Prepared by KPMG for GIE</t>
    </r>
  </si>
  <si>
    <r>
      <rPr>
        <b/>
        <sz val="18"/>
        <color theme="1"/>
        <rFont val="Calibri"/>
        <family val="2"/>
        <scheme val="minor"/>
      </rPr>
      <t>Security</t>
    </r>
    <r>
      <rPr>
        <sz val="11"/>
        <color theme="1"/>
        <rFont val="Calibri"/>
        <family val="2"/>
        <scheme val="minor"/>
      </rPr>
      <t xml:space="preserve"> </t>
    </r>
    <r>
      <rPr>
        <b/>
        <sz val="18"/>
        <color theme="1"/>
        <rFont val="Calibri"/>
        <family val="2"/>
        <scheme val="minor"/>
      </rPr>
      <t>Risk Assessment Methodology</t>
    </r>
    <r>
      <rPr>
        <sz val="11"/>
        <color theme="1"/>
        <rFont val="Calibri"/>
        <family val="2"/>
        <scheme val="minor"/>
      </rPr>
      <t xml:space="preserve">
</t>
    </r>
    <r>
      <rPr>
        <i/>
        <sz val="11"/>
        <color theme="1"/>
        <rFont val="Calibri"/>
        <family val="2"/>
        <scheme val="minor"/>
      </rPr>
      <t>Prepared by KPMG for GIE</t>
    </r>
  </si>
  <si>
    <r>
      <rPr>
        <b/>
        <sz val="18"/>
        <color theme="1"/>
        <rFont val="Calibri"/>
        <family val="2"/>
        <scheme val="minor"/>
      </rPr>
      <t>Security</t>
    </r>
    <r>
      <rPr>
        <sz val="11"/>
        <color theme="1"/>
        <rFont val="Calibri"/>
        <family val="2"/>
        <scheme val="minor"/>
      </rPr>
      <t xml:space="preserve"> </t>
    </r>
    <r>
      <rPr>
        <b/>
        <sz val="18"/>
        <color theme="1"/>
        <rFont val="Calibri"/>
        <family val="2"/>
        <scheme val="minor"/>
      </rPr>
      <t>Risk Assessment Methodology
(Threat Profile)</t>
    </r>
    <r>
      <rPr>
        <sz val="11"/>
        <color theme="1"/>
        <rFont val="Calibri"/>
        <family val="2"/>
        <scheme val="minor"/>
      </rPr>
      <t xml:space="preserve">
</t>
    </r>
    <r>
      <rPr>
        <i/>
        <sz val="11"/>
        <color theme="1"/>
        <rFont val="Calibri"/>
        <family val="2"/>
        <scheme val="minor"/>
      </rPr>
      <t>Prepared by KPMG for GIE</t>
    </r>
  </si>
  <si>
    <r>
      <rPr>
        <b/>
        <sz val="18"/>
        <color theme="1"/>
        <rFont val="Calibri"/>
        <family val="2"/>
        <scheme val="minor"/>
      </rPr>
      <t>Security</t>
    </r>
    <r>
      <rPr>
        <sz val="11"/>
        <color theme="1"/>
        <rFont val="Calibri"/>
        <family val="2"/>
        <scheme val="minor"/>
      </rPr>
      <t xml:space="preserve"> </t>
    </r>
    <r>
      <rPr>
        <b/>
        <sz val="18"/>
        <color theme="1"/>
        <rFont val="Calibri"/>
        <family val="2"/>
        <scheme val="minor"/>
      </rPr>
      <t>Risk Assessment Methodology
(Risk Matrix)</t>
    </r>
    <r>
      <rPr>
        <sz val="11"/>
        <color theme="1"/>
        <rFont val="Calibri"/>
        <family val="2"/>
        <scheme val="minor"/>
      </rPr>
      <t xml:space="preserve">
</t>
    </r>
    <r>
      <rPr>
        <i/>
        <sz val="11"/>
        <color theme="1"/>
        <rFont val="Calibri"/>
        <family val="2"/>
        <scheme val="minor"/>
      </rPr>
      <t>Prepared by KPMG for GIE</t>
    </r>
  </si>
  <si>
    <r>
      <rPr>
        <b/>
        <sz val="18"/>
        <color theme="1"/>
        <rFont val="Calibri"/>
        <family val="2"/>
        <scheme val="minor"/>
      </rPr>
      <t>Security</t>
    </r>
    <r>
      <rPr>
        <sz val="11"/>
        <color theme="1"/>
        <rFont val="Calibri"/>
        <family val="2"/>
        <scheme val="minor"/>
      </rPr>
      <t xml:space="preserve"> </t>
    </r>
    <r>
      <rPr>
        <b/>
        <sz val="18"/>
        <color theme="1"/>
        <rFont val="Calibri"/>
        <family val="2"/>
        <scheme val="minor"/>
      </rPr>
      <t>Risk Assessment Methodology
(Likelihood Estimation Scale)</t>
    </r>
    <r>
      <rPr>
        <sz val="11"/>
        <color theme="1"/>
        <rFont val="Calibri"/>
        <family val="2"/>
        <scheme val="minor"/>
      </rPr>
      <t xml:space="preserve">
</t>
    </r>
    <r>
      <rPr>
        <i/>
        <sz val="11"/>
        <color theme="1"/>
        <rFont val="Calibri"/>
        <family val="2"/>
        <scheme val="minor"/>
      </rPr>
      <t>Prepared by KPMG for GIE</t>
    </r>
  </si>
  <si>
    <r>
      <rPr>
        <b/>
        <sz val="18"/>
        <color theme="1"/>
        <rFont val="Calibri"/>
        <family val="2"/>
        <scheme val="minor"/>
      </rPr>
      <t>Security</t>
    </r>
    <r>
      <rPr>
        <sz val="11"/>
        <color theme="1"/>
        <rFont val="Calibri"/>
        <family val="2"/>
        <scheme val="minor"/>
      </rPr>
      <t xml:space="preserve"> </t>
    </r>
    <r>
      <rPr>
        <b/>
        <sz val="18"/>
        <color theme="1"/>
        <rFont val="Calibri"/>
        <family val="2"/>
        <scheme val="minor"/>
      </rPr>
      <t>Risk Assessment Methodology
(Graph)</t>
    </r>
    <r>
      <rPr>
        <sz val="11"/>
        <color theme="1"/>
        <rFont val="Calibri"/>
        <family val="2"/>
        <scheme val="minor"/>
      </rPr>
      <t xml:space="preserve">
</t>
    </r>
    <r>
      <rPr>
        <i/>
        <sz val="11"/>
        <color theme="1"/>
        <rFont val="Calibri"/>
        <family val="2"/>
        <scheme val="minor"/>
      </rPr>
      <t>Prepared by KPMG for GIE</t>
    </r>
  </si>
  <si>
    <r>
      <rPr>
        <b/>
        <sz val="18"/>
        <color theme="1"/>
        <rFont val="Calibri"/>
        <family val="2"/>
        <scheme val="minor"/>
      </rPr>
      <t>Security</t>
    </r>
    <r>
      <rPr>
        <sz val="11"/>
        <color theme="1"/>
        <rFont val="Calibri"/>
        <family val="2"/>
        <scheme val="minor"/>
      </rPr>
      <t xml:space="preserve"> </t>
    </r>
    <r>
      <rPr>
        <b/>
        <sz val="18"/>
        <color theme="1"/>
        <rFont val="Calibri"/>
        <family val="2"/>
        <scheme val="minor"/>
      </rPr>
      <t>Risk Assessment Methodology
(Guidelines)</t>
    </r>
    <r>
      <rPr>
        <sz val="11"/>
        <color theme="1"/>
        <rFont val="Calibri"/>
        <family val="2"/>
        <scheme val="minor"/>
      </rPr>
      <t xml:space="preserve">
</t>
    </r>
    <r>
      <rPr>
        <i/>
        <sz val="11"/>
        <color theme="1"/>
        <rFont val="Calibri"/>
        <family val="2"/>
        <scheme val="minor"/>
      </rPr>
      <t>Prepared by KPMG for GIE</t>
    </r>
  </si>
  <si>
    <r>
      <rPr>
        <b/>
        <sz val="18"/>
        <color theme="1"/>
        <rFont val="Calibri"/>
        <family val="2"/>
        <scheme val="minor"/>
      </rPr>
      <t>Security</t>
    </r>
    <r>
      <rPr>
        <sz val="11"/>
        <color theme="1"/>
        <rFont val="Calibri"/>
        <family val="2"/>
        <scheme val="minor"/>
      </rPr>
      <t xml:space="preserve"> </t>
    </r>
    <r>
      <rPr>
        <b/>
        <sz val="18"/>
        <color theme="1"/>
        <rFont val="Calibri"/>
        <family val="2"/>
        <scheme val="minor"/>
      </rPr>
      <t>Risk Assessment Methodology
(Dashboard)</t>
    </r>
    <r>
      <rPr>
        <sz val="11"/>
        <color theme="1"/>
        <rFont val="Calibri"/>
        <family val="2"/>
        <scheme val="minor"/>
      </rPr>
      <t xml:space="preserve">
</t>
    </r>
    <r>
      <rPr>
        <i/>
        <sz val="11"/>
        <color theme="1"/>
        <rFont val="Calibri"/>
        <family val="2"/>
        <scheme val="minor"/>
      </rPr>
      <t>Prepared by KPMG for GIE</t>
    </r>
  </si>
  <si>
    <t>Subjective Importance defined by the Organization</t>
  </si>
  <si>
    <t>Overall Result</t>
  </si>
  <si>
    <t>Risk value per asset criticality and per threat class</t>
  </si>
  <si>
    <t>&gt;25</t>
  </si>
  <si>
    <t>&gt;16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</si>
</sst>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1"/>
      <color theme="1"/>
      <name val="Calibri"/>
      <family val="2"/>
      <scheme val="minor"/>
    </font>
    <font>
      <sz val="11"/>
      <color theme="0"/>
      <name val="Calibri"/>
      <family val="2"/>
      <scheme val="minor"/>
    </font>
    <font>
      <sz val="12"/>
      <color theme="1"/>
      <name val="Arial"/>
      <family val="2"/>
    </font>
    <font>
      <b/>
      <sz val="12"/>
      <color theme="0"/>
      <name val="Arial"/>
      <family val="2"/>
    </font>
    <font>
      <b/>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
      <i/>
      <sz val="9"/>
      <color indexed="81"/>
      <name val="Tahoma"/>
      <family val="2"/>
    </font>
    <font>
      <b/>
      <sz val="11"/>
      <name val="Calibri"/>
      <family val="2"/>
      <scheme val="minor"/>
    </font>
    <font>
      <sz val="11"/>
      <name val="Calibri"/>
      <family val="2"/>
      <scheme val="minor"/>
    </font>
    <font>
      <b/>
      <sz val="12"/>
      <color theme="1"/>
      <name val="Arial"/>
      <family val="2"/>
    </font>
    <font>
      <i/>
      <sz val="12"/>
      <color theme="1"/>
      <name val="Arial"/>
      <family val="2"/>
    </font>
    <font>
      <b/>
      <i/>
      <sz val="12"/>
      <color theme="1"/>
      <name val="Arial"/>
      <family val="2"/>
    </font>
    <font>
      <i/>
      <sz val="11"/>
      <color theme="1"/>
      <name val="Arial"/>
      <family val="2"/>
    </font>
    <font>
      <b/>
      <i/>
      <sz val="11"/>
      <color theme="1"/>
      <name val="Arial"/>
      <family val="2"/>
    </font>
    <font>
      <i/>
      <sz val="11"/>
      <color theme="1"/>
      <name val="Calibri"/>
      <family val="2"/>
      <scheme val="minor"/>
    </font>
    <font>
      <b/>
      <sz val="18"/>
      <color theme="0"/>
      <name val="Arial"/>
      <family val="2"/>
    </font>
    <font>
      <b/>
      <sz val="14"/>
      <color theme="1"/>
      <name val="Arial"/>
      <family val="2"/>
    </font>
    <font>
      <b/>
      <sz val="20"/>
      <color theme="0"/>
      <name val="Calibri"/>
      <family val="2"/>
      <scheme val="minor"/>
    </font>
    <font>
      <b/>
      <sz val="18"/>
      <name val="Arial"/>
      <family val="2"/>
    </font>
    <font>
      <b/>
      <sz val="14"/>
      <color theme="1"/>
      <name val="Calibri"/>
      <family val="2"/>
      <scheme val="minor"/>
    </font>
    <font>
      <b/>
      <i/>
      <sz val="11"/>
      <color theme="1"/>
      <name val="Calibri"/>
      <family val="2"/>
      <scheme val="minor"/>
    </font>
    <font>
      <b/>
      <sz val="11"/>
      <color theme="0"/>
      <name val="Calibri"/>
      <family val="2"/>
      <scheme val="minor"/>
    </font>
    <font>
      <i/>
      <sz val="11"/>
      <name val="Calibri"/>
      <family val="2"/>
      <scheme val="minor"/>
    </font>
    <font>
      <b/>
      <u/>
      <sz val="11"/>
      <name val="Calibri"/>
      <family val="2"/>
      <scheme val="minor"/>
    </font>
    <font>
      <b/>
      <i/>
      <sz val="11"/>
      <name val="Calibri"/>
      <family val="2"/>
      <scheme val="minor"/>
    </font>
    <font>
      <b/>
      <sz val="18"/>
      <color theme="1"/>
      <name val="Calibri"/>
      <family val="2"/>
      <scheme val="minor"/>
    </font>
    <font>
      <i/>
      <sz val="12"/>
      <color theme="1"/>
      <name val="Calibri"/>
      <family val="2"/>
      <scheme val="minor"/>
    </font>
    <font>
      <b/>
      <sz val="11"/>
      <color theme="1"/>
      <name val="Calibri"/>
      <family val="2"/>
      <scheme val="minor"/>
    </font>
    <font>
      <sz val="11"/>
      <color theme="1"/>
      <name val="Calibri"/>
      <family val="2"/>
      <scheme val="minor"/>
    </font>
    <font>
      <sz val="10"/>
      <name val="Arial"/>
      <family val="2"/>
    </font>
    <font>
      <sz val="10"/>
      <name val="Arial"/>
      <family val="2"/>
    </font>
    <font>
      <i/>
      <sz val="10"/>
      <name val="Arial"/>
      <family val="2"/>
    </font>
    <font>
      <b/>
      <sz val="10"/>
      <name val="Arial"/>
      <family val="2"/>
    </font>
    <font>
      <sz val="8"/>
      <name val="Arial"/>
      <family val="2"/>
    </font>
    <font>
      <u/>
      <sz val="9.35"/>
      <color theme="10"/>
      <name val="Calibri"/>
      <family val="2"/>
    </font>
  </fonts>
  <fills count="29">
    <fill>
      <patternFill patternType="none"/>
    </fill>
    <fill>
      <patternFill patternType="gray125"/>
    </fill>
    <fill>
      <patternFill patternType="solid">
        <fgColor rgb="FFFF0000"/>
        <bgColor indexed="64"/>
      </patternFill>
    </fill>
    <fill>
      <patternFill patternType="solid">
        <fgColor rgb="FFC00000"/>
        <bgColor indexed="64"/>
      </patternFill>
    </fill>
    <fill>
      <patternFill patternType="solid">
        <fgColor rgb="FFFFC000"/>
        <bgColor indexed="64"/>
      </patternFill>
    </fill>
    <fill>
      <patternFill patternType="solid">
        <fgColor theme="7" tint="-0.249977111117893"/>
        <bgColor indexed="64"/>
      </patternFill>
    </fill>
    <fill>
      <patternFill patternType="solid">
        <fgColor rgb="FFFF66FF"/>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B05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8"/>
        <bgColor indexed="64"/>
      </patternFill>
    </fill>
    <fill>
      <patternFill patternType="solid">
        <fgColor theme="4"/>
        <bgColor indexed="64"/>
      </patternFill>
    </fill>
    <fill>
      <patternFill patternType="solid">
        <fgColor rgb="FFFFFFCC"/>
        <bgColor indexed="64"/>
      </patternFill>
    </fill>
    <fill>
      <patternFill patternType="solid">
        <fgColor theme="1" tint="0.499984740745262"/>
        <bgColor indexed="64"/>
      </patternFill>
    </fill>
    <fill>
      <patternFill patternType="solid">
        <fgColor rgb="FFFF9966"/>
        <bgColor indexed="64"/>
      </patternFill>
    </fill>
    <fill>
      <patternFill patternType="solid">
        <fgColor rgb="FFFFFF99"/>
        <bgColor indexed="64"/>
      </patternFill>
    </fill>
    <fill>
      <patternFill patternType="solid">
        <fgColor rgb="FF75FFB3"/>
        <bgColor indexed="64"/>
      </patternFill>
    </fill>
    <fill>
      <patternFill patternType="solid">
        <fgColor theme="0" tint="-0.14999847407452621"/>
        <bgColor indexed="64"/>
      </patternFill>
    </fill>
    <fill>
      <patternFill patternType="solid">
        <fgColor rgb="FFFFCC66"/>
        <bgColor indexed="64"/>
      </patternFill>
    </fill>
    <fill>
      <patternFill patternType="solid">
        <fgColor rgb="FF92D050"/>
        <bgColor indexed="64"/>
      </patternFill>
    </fill>
    <fill>
      <patternFill patternType="solid">
        <fgColor rgb="FFFFA7A7"/>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s>
  <cellStyleXfs count="546">
    <xf numFmtId="0" fontId="0"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32" fillId="0" borderId="0"/>
    <xf numFmtId="0" fontId="3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0" fillId="0" borderId="0"/>
    <xf numFmtId="0" fontId="32" fillId="0" borderId="0"/>
    <xf numFmtId="0" fontId="32" fillId="0" borderId="0"/>
    <xf numFmtId="0" fontId="32" fillId="0" borderId="0"/>
    <xf numFmtId="0" fontId="3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0" fillId="0" borderId="0"/>
    <xf numFmtId="0" fontId="30" fillId="0" borderId="0"/>
    <xf numFmtId="0" fontId="32" fillId="0" borderId="0"/>
    <xf numFmtId="0" fontId="30" fillId="0" borderId="0"/>
    <xf numFmtId="0" fontId="30" fillId="0" borderId="0"/>
    <xf numFmtId="0" fontId="30"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0" fillId="0" borderId="0"/>
    <xf numFmtId="0" fontId="30" fillId="0" borderId="0"/>
    <xf numFmtId="0" fontId="3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6" fillId="0" borderId="0" applyNumberFormat="0" applyFill="0" applyBorder="0" applyAlignment="0" applyProtection="0">
      <alignment vertical="top"/>
      <protection locked="0"/>
    </xf>
    <xf numFmtId="9" fontId="30" fillId="0" borderId="0" applyFont="0" applyFill="0" applyBorder="0" applyAlignment="0" applyProtection="0"/>
  </cellStyleXfs>
  <cellXfs count="227">
    <xf numFmtId="0" fontId="0" fillId="0" borderId="0" xfId="0"/>
    <xf numFmtId="0" fontId="2" fillId="0" borderId="0" xfId="0" applyFont="1"/>
    <xf numFmtId="0" fontId="2" fillId="0" borderId="0" xfId="0" applyFont="1" applyAlignment="1">
      <alignment wrapText="1"/>
    </xf>
    <xf numFmtId="0" fontId="5" fillId="0" borderId="0" xfId="0" applyFont="1"/>
    <xf numFmtId="0" fontId="0" fillId="0" borderId="1" xfId="0" applyBorder="1" applyAlignment="1">
      <alignment horizontal="left" vertical="top" wrapText="1"/>
    </xf>
    <xf numFmtId="0" fontId="4" fillId="0" borderId="1" xfId="0" applyFont="1" applyFill="1" applyBorder="1" applyAlignment="1">
      <alignment horizontal="left" vertical="top" wrapText="1"/>
    </xf>
    <xf numFmtId="0" fontId="0" fillId="0" borderId="1" xfId="0" applyBorder="1" applyAlignment="1">
      <alignment vertical="top" wrapText="1"/>
    </xf>
    <xf numFmtId="0" fontId="0" fillId="0" borderId="1" xfId="0" quotePrefix="1" applyBorder="1" applyAlignment="1">
      <alignment vertical="top" wrapText="1"/>
    </xf>
    <xf numFmtId="0" fontId="0" fillId="0" borderId="1" xfId="0" quotePrefix="1" applyFill="1" applyBorder="1" applyAlignment="1">
      <alignment vertical="top" wrapText="1"/>
    </xf>
    <xf numFmtId="0" fontId="3" fillId="5" borderId="10" xfId="0" applyFont="1" applyFill="1" applyBorder="1" applyAlignment="1">
      <alignment horizontal="center" vertical="center" textRotation="90" wrapText="1"/>
    </xf>
    <xf numFmtId="0" fontId="3" fillId="5" borderId="4" xfId="0" applyFont="1" applyFill="1" applyBorder="1" applyAlignment="1">
      <alignment horizontal="center" vertical="center" textRotation="90" wrapText="1"/>
    </xf>
    <xf numFmtId="0" fontId="2" fillId="6" borderId="4" xfId="0" applyFont="1" applyFill="1" applyBorder="1" applyAlignment="1">
      <alignment horizontal="center" vertical="center" textRotation="90" wrapText="1"/>
    </xf>
    <xf numFmtId="0" fontId="2" fillId="6" borderId="9" xfId="0" applyFont="1" applyFill="1" applyBorder="1" applyAlignment="1">
      <alignment horizontal="center" vertical="center" textRotation="90" wrapText="1"/>
    </xf>
    <xf numFmtId="0" fontId="0" fillId="0" borderId="0" xfId="0" applyAlignment="1">
      <alignment horizontal="center" vertical="center" wrapText="1"/>
    </xf>
    <xf numFmtId="1" fontId="0" fillId="10" borderId="1" xfId="0" applyNumberFormat="1" applyFill="1" applyBorder="1" applyAlignment="1">
      <alignment horizontal="center" vertical="center" wrapText="1"/>
    </xf>
    <xf numFmtId="0" fontId="0" fillId="10" borderId="1" xfId="0" applyFill="1" applyBorder="1" applyAlignment="1">
      <alignment horizontal="center" vertical="center" wrapText="1"/>
    </xf>
    <xf numFmtId="1" fontId="0" fillId="12" borderId="1" xfId="0" applyNumberFormat="1" applyFill="1" applyBorder="1" applyAlignment="1">
      <alignment horizontal="center" vertical="center" wrapText="1"/>
    </xf>
    <xf numFmtId="0" fontId="0" fillId="12" borderId="1" xfId="0" applyFill="1" applyBorder="1" applyAlignment="1">
      <alignment horizontal="center" vertical="center" wrapText="1"/>
    </xf>
    <xf numFmtId="1" fontId="0" fillId="11" borderId="1" xfId="0" applyNumberFormat="1" applyFill="1" applyBorder="1" applyAlignment="1">
      <alignment horizontal="center" vertical="center" wrapText="1"/>
    </xf>
    <xf numFmtId="0" fontId="0" fillId="11" borderId="1" xfId="0" applyFill="1" applyBorder="1" applyAlignment="1">
      <alignment horizontal="center" vertical="center" wrapText="1"/>
    </xf>
    <xf numFmtId="1" fontId="0" fillId="4" borderId="1" xfId="0" applyNumberFormat="1" applyFill="1" applyBorder="1" applyAlignment="1">
      <alignment horizontal="center" vertical="center" wrapText="1"/>
    </xf>
    <xf numFmtId="0" fontId="0" fillId="4" borderId="1" xfId="0" applyFill="1" applyBorder="1" applyAlignment="1">
      <alignment horizontal="center" vertical="center" wrapText="1"/>
    </xf>
    <xf numFmtId="1"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2" fillId="0" borderId="0" xfId="0" applyFont="1" applyAlignment="1">
      <alignment horizontal="center"/>
    </xf>
    <xf numFmtId="0" fontId="2" fillId="13" borderId="4" xfId="0" applyFont="1" applyFill="1" applyBorder="1" applyAlignment="1">
      <alignment horizontal="center" vertical="center" textRotation="90" wrapText="1"/>
    </xf>
    <xf numFmtId="0" fontId="12" fillId="13" borderId="4" xfId="0" applyFont="1" applyFill="1" applyBorder="1" applyAlignment="1">
      <alignment horizontal="center" vertical="center" textRotation="90" wrapText="1"/>
    </xf>
    <xf numFmtId="0" fontId="16" fillId="0" borderId="1" xfId="0" applyFont="1" applyBorder="1"/>
    <xf numFmtId="0" fontId="14" fillId="15" borderId="1" xfId="0" applyFont="1" applyFill="1" applyBorder="1" applyAlignment="1">
      <alignment horizontal="left" vertical="top" textRotation="90" wrapText="1"/>
    </xf>
    <xf numFmtId="0" fontId="15" fillId="15" borderId="1" xfId="0" applyFont="1" applyFill="1" applyBorder="1" applyAlignment="1">
      <alignment horizontal="left" vertical="top" textRotation="90" wrapText="1"/>
    </xf>
    <xf numFmtId="0" fontId="2" fillId="0" borderId="1" xfId="0" applyFont="1" applyBorder="1" applyAlignment="1">
      <alignment horizontal="center" vertical="center"/>
    </xf>
    <xf numFmtId="0" fontId="2" fillId="0" borderId="0" xfId="0" applyFont="1" applyAlignment="1">
      <alignment horizontal="center" vertical="center"/>
    </xf>
    <xf numFmtId="164" fontId="2" fillId="0" borderId="1" xfId="0" applyNumberFormat="1" applyFont="1" applyBorder="1" applyAlignment="1">
      <alignment horizontal="center" vertical="center"/>
    </xf>
    <xf numFmtId="0" fontId="4" fillId="16" borderId="1" xfId="0" applyFont="1" applyFill="1" applyBorder="1"/>
    <xf numFmtId="0" fontId="4" fillId="10"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0" fillId="0" borderId="1" xfId="0" applyNumberFormat="1" applyBorder="1" applyAlignment="1">
      <alignment horizontal="center"/>
    </xf>
    <xf numFmtId="0" fontId="17" fillId="7" borderId="15" xfId="0" applyFont="1" applyFill="1" applyBorder="1" applyAlignment="1">
      <alignment vertical="center"/>
    </xf>
    <xf numFmtId="164" fontId="20" fillId="0" borderId="27" xfId="0" applyNumberFormat="1" applyFont="1" applyFill="1" applyBorder="1" applyAlignment="1">
      <alignment horizontal="center" vertical="center"/>
    </xf>
    <xf numFmtId="164" fontId="11" fillId="0" borderId="1" xfId="0" applyNumberFormat="1" applyFont="1" applyBorder="1" applyAlignment="1">
      <alignment horizontal="center" vertical="center"/>
    </xf>
    <xf numFmtId="0" fontId="16" fillId="11"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0" fillId="7" borderId="0" xfId="0" applyFill="1" applyAlignment="1">
      <alignment wrapText="1"/>
    </xf>
    <xf numFmtId="0" fontId="0" fillId="7" borderId="1" xfId="0" applyFill="1" applyBorder="1" applyAlignment="1">
      <alignment horizontal="left" vertical="top" wrapText="1"/>
    </xf>
    <xf numFmtId="0" fontId="4" fillId="17" borderId="1" xfId="0" applyFont="1" applyFill="1" applyBorder="1" applyAlignment="1">
      <alignment horizontal="left" vertical="top" wrapText="1"/>
    </xf>
    <xf numFmtId="0" fontId="4" fillId="17" borderId="1" xfId="0" applyFont="1" applyFill="1" applyBorder="1" applyAlignment="1">
      <alignment horizontal="center" vertical="center" wrapText="1"/>
    </xf>
    <xf numFmtId="164" fontId="4" fillId="7" borderId="1" xfId="0" applyNumberFormat="1" applyFont="1" applyFill="1" applyBorder="1" applyAlignment="1">
      <alignment horizontal="center" vertical="center"/>
    </xf>
    <xf numFmtId="0" fontId="4" fillId="7" borderId="0" xfId="0" applyFont="1" applyFill="1" applyAlignment="1">
      <alignment horizontal="center" vertical="center"/>
    </xf>
    <xf numFmtId="0" fontId="21" fillId="7" borderId="0" xfId="0" applyFont="1" applyFill="1" applyAlignment="1">
      <alignment wrapText="1"/>
    </xf>
    <xf numFmtId="0" fontId="21" fillId="7" borderId="27" xfId="0" applyFont="1" applyFill="1" applyBorder="1" applyAlignment="1">
      <alignment horizontal="right" vertical="center"/>
    </xf>
    <xf numFmtId="164" fontId="21" fillId="7" borderId="27" xfId="0" applyNumberFormat="1" applyFont="1" applyFill="1" applyBorder="1" applyAlignment="1">
      <alignment horizontal="center" vertical="center" wrapText="1"/>
    </xf>
    <xf numFmtId="49" fontId="22" fillId="10" borderId="1" xfId="0" applyNumberFormat="1" applyFont="1" applyFill="1" applyBorder="1" applyAlignment="1">
      <alignment horizontal="center" vertical="center"/>
    </xf>
    <xf numFmtId="49" fontId="22" fillId="11" borderId="1" xfId="0" applyNumberFormat="1" applyFont="1" applyFill="1" applyBorder="1" applyAlignment="1">
      <alignment horizontal="center" vertical="center"/>
    </xf>
    <xf numFmtId="49" fontId="22" fillId="2" borderId="1" xfId="0" applyNumberFormat="1" applyFont="1" applyFill="1" applyBorder="1" applyAlignment="1">
      <alignment horizontal="center" vertical="center"/>
    </xf>
    <xf numFmtId="0" fontId="0" fillId="7" borderId="0" xfId="0" applyFill="1" applyAlignment="1">
      <alignment horizontal="right" wrapText="1"/>
    </xf>
    <xf numFmtId="1" fontId="0" fillId="7" borderId="0" xfId="0" applyNumberFormat="1" applyFont="1" applyFill="1" applyAlignment="1">
      <alignment horizontal="center" vertical="center"/>
    </xf>
    <xf numFmtId="9" fontId="0" fillId="7" borderId="0" xfId="0" applyNumberFormat="1" applyFill="1" applyAlignment="1">
      <alignment wrapText="1"/>
    </xf>
    <xf numFmtId="0" fontId="0" fillId="7" borderId="0" xfId="0" applyFill="1"/>
    <xf numFmtId="0" fontId="10" fillId="7" borderId="0" xfId="0" applyFont="1" applyFill="1"/>
    <xf numFmtId="0" fontId="10" fillId="7" borderId="1" xfId="0" applyFont="1" applyFill="1" applyBorder="1" applyAlignment="1">
      <alignment horizontal="center" vertical="center"/>
    </xf>
    <xf numFmtId="0" fontId="10" fillId="7" borderId="1" xfId="0" applyFont="1" applyFill="1" applyBorder="1" applyAlignment="1">
      <alignment horizontal="center" vertical="center" wrapText="1"/>
    </xf>
    <xf numFmtId="0" fontId="10" fillId="7" borderId="1" xfId="0" applyFont="1" applyFill="1" applyBorder="1" applyAlignment="1">
      <alignment horizontal="left" vertical="top" wrapText="1"/>
    </xf>
    <xf numFmtId="0" fontId="10" fillId="7" borderId="4" xfId="0" applyFont="1" applyFill="1" applyBorder="1" applyAlignment="1">
      <alignment horizontal="left" vertical="top" wrapText="1"/>
    </xf>
    <xf numFmtId="0" fontId="4" fillId="4" borderId="1" xfId="0" applyFont="1" applyFill="1" applyBorder="1"/>
    <xf numFmtId="0" fontId="0" fillId="8" borderId="1" xfId="0" applyFill="1" applyBorder="1" applyAlignment="1">
      <alignment horizontal="left" vertical="top" wrapText="1"/>
    </xf>
    <xf numFmtId="0" fontId="4" fillId="8" borderId="1" xfId="0" applyFont="1" applyFill="1" applyBorder="1" applyAlignment="1">
      <alignment horizontal="left" vertical="top"/>
    </xf>
    <xf numFmtId="0" fontId="0" fillId="7" borderId="1" xfId="0" applyFill="1" applyBorder="1" applyAlignment="1">
      <alignment horizontal="center" vertical="center" wrapText="1"/>
    </xf>
    <xf numFmtId="0" fontId="4" fillId="7" borderId="1" xfId="0" applyFont="1" applyFill="1" applyBorder="1" applyAlignment="1">
      <alignment horizontal="left" vertical="top"/>
    </xf>
    <xf numFmtId="0" fontId="9" fillId="7" borderId="1" xfId="0" applyFont="1" applyFill="1" applyBorder="1" applyAlignment="1">
      <alignment horizontal="left" vertical="top" wrapText="1"/>
    </xf>
    <xf numFmtId="0" fontId="4" fillId="7" borderId="1" xfId="0" applyFont="1" applyFill="1" applyBorder="1" applyAlignment="1">
      <alignment horizontal="left" vertical="top" wrapText="1"/>
    </xf>
    <xf numFmtId="0" fontId="0" fillId="7" borderId="1" xfId="0" applyFill="1" applyBorder="1" applyAlignment="1">
      <alignment horizontal="center" vertical="center"/>
    </xf>
    <xf numFmtId="0" fontId="4" fillId="8" borderId="1" xfId="0" applyFont="1" applyFill="1" applyBorder="1" applyAlignment="1">
      <alignment horizontal="left" vertical="top" wrapText="1"/>
    </xf>
    <xf numFmtId="0" fontId="0" fillId="7" borderId="0" xfId="0" applyFill="1" applyAlignment="1">
      <alignment horizontal="left" vertical="top" wrapText="1"/>
    </xf>
    <xf numFmtId="0" fontId="0" fillId="7" borderId="0" xfId="0" applyFill="1" applyAlignment="1">
      <alignment horizontal="left" vertical="top"/>
    </xf>
    <xf numFmtId="0" fontId="0" fillId="0" borderId="0" xfId="0" applyFill="1"/>
    <xf numFmtId="0" fontId="0" fillId="0" borderId="1" xfId="0" applyFill="1" applyBorder="1" applyAlignment="1">
      <alignment horizontal="center" vertical="center"/>
    </xf>
    <xf numFmtId="0" fontId="0" fillId="0" borderId="1" xfId="0" applyFill="1" applyBorder="1" applyAlignment="1">
      <alignment horizontal="left" vertical="top" wrapText="1"/>
    </xf>
    <xf numFmtId="0" fontId="5" fillId="7" borderId="0" xfId="0" applyFont="1" applyFill="1"/>
    <xf numFmtId="0" fontId="9" fillId="7" borderId="1" xfId="0" applyFont="1" applyFill="1" applyBorder="1" applyAlignment="1">
      <alignment horizontal="left" vertical="top"/>
    </xf>
    <xf numFmtId="0" fontId="0" fillId="7" borderId="0" xfId="0" applyFill="1" applyAlignment="1">
      <alignment vertical="center" wrapText="1"/>
    </xf>
    <xf numFmtId="0" fontId="0" fillId="7" borderId="0" xfId="0" applyFill="1" applyAlignment="1">
      <alignment horizontal="center" wrapText="1"/>
    </xf>
    <xf numFmtId="0" fontId="4" fillId="8" borderId="1" xfId="0" applyFont="1" applyFill="1" applyBorder="1" applyAlignment="1">
      <alignment wrapText="1"/>
    </xf>
    <xf numFmtId="0" fontId="23" fillId="19" borderId="1" xfId="0" applyFont="1" applyFill="1" applyBorder="1" applyAlignment="1">
      <alignment wrapText="1"/>
    </xf>
    <xf numFmtId="0" fontId="28" fillId="0" borderId="1" xfId="0" applyFont="1" applyBorder="1" applyAlignment="1">
      <alignment horizontal="center" vertical="center"/>
    </xf>
    <xf numFmtId="0" fontId="0" fillId="7" borderId="2" xfId="0" applyFill="1" applyBorder="1" applyAlignment="1">
      <alignment horizontal="center" vertical="center"/>
    </xf>
    <xf numFmtId="0" fontId="0" fillId="7" borderId="0" xfId="0" applyFill="1" applyBorder="1"/>
    <xf numFmtId="0" fontId="4" fillId="11" borderId="4" xfId="0" applyFont="1" applyFill="1" applyBorder="1"/>
    <xf numFmtId="0" fontId="4" fillId="20" borderId="1" xfId="0" applyFont="1" applyFill="1" applyBorder="1" applyAlignment="1">
      <alignment horizontal="center" vertical="center"/>
    </xf>
    <xf numFmtId="0" fontId="4" fillId="20" borderId="3" xfId="0" applyFont="1" applyFill="1" applyBorder="1" applyAlignment="1">
      <alignment horizontal="center" vertical="center"/>
    </xf>
    <xf numFmtId="0" fontId="0" fillId="20" borderId="1" xfId="0" applyFill="1" applyBorder="1" applyAlignment="1">
      <alignment horizontal="center" vertical="center"/>
    </xf>
    <xf numFmtId="0" fontId="10" fillId="20" borderId="1" xfId="0" applyFont="1" applyFill="1" applyBorder="1" applyAlignment="1">
      <alignment horizontal="center" vertical="center" wrapText="1"/>
    </xf>
    <xf numFmtId="0" fontId="12" fillId="20" borderId="3" xfId="0" applyFont="1" applyFill="1" applyBorder="1" applyAlignment="1">
      <alignment horizontal="center" vertical="center"/>
    </xf>
    <xf numFmtId="0" fontId="2" fillId="20" borderId="3" xfId="0" applyFont="1" applyFill="1" applyBorder="1" applyAlignment="1">
      <alignment horizontal="center" vertical="center"/>
    </xf>
    <xf numFmtId="0" fontId="0" fillId="0" borderId="0" xfId="0" applyAlignment="1"/>
    <xf numFmtId="0" fontId="0" fillId="0" borderId="5" xfId="0" applyBorder="1" applyAlignment="1"/>
    <xf numFmtId="0" fontId="1" fillId="21" borderId="0" xfId="0" applyFont="1" applyFill="1"/>
    <xf numFmtId="0" fontId="0" fillId="21" borderId="0" xfId="0" applyFill="1"/>
    <xf numFmtId="0" fontId="31" fillId="0" borderId="0" xfId="1"/>
    <xf numFmtId="0" fontId="31" fillId="0" borderId="0" xfId="1" applyAlignment="1">
      <alignment wrapText="1"/>
    </xf>
    <xf numFmtId="0" fontId="32" fillId="22" borderId="1" xfId="1" applyFont="1" applyFill="1" applyBorder="1" applyAlignment="1">
      <alignment horizontal="center" vertical="center"/>
    </xf>
    <xf numFmtId="0" fontId="32" fillId="23" borderId="1" xfId="1" applyFont="1" applyFill="1" applyBorder="1" applyAlignment="1">
      <alignment horizontal="center" vertical="center"/>
    </xf>
    <xf numFmtId="0" fontId="32" fillId="24" borderId="1" xfId="1" applyFont="1" applyFill="1" applyBorder="1" applyAlignment="1">
      <alignment horizontal="center" vertical="center"/>
    </xf>
    <xf numFmtId="0" fontId="34" fillId="0" borderId="1" xfId="1" applyFont="1" applyBorder="1" applyAlignment="1">
      <alignment vertical="top" wrapText="1"/>
    </xf>
    <xf numFmtId="0" fontId="31" fillId="24" borderId="1" xfId="1" applyFill="1" applyBorder="1" applyAlignment="1">
      <alignment horizontal="center" vertical="center"/>
    </xf>
    <xf numFmtId="0" fontId="34" fillId="0" borderId="1" xfId="1" applyFont="1" applyBorder="1" applyAlignment="1">
      <alignment horizontal="left" vertical="top" wrapText="1"/>
    </xf>
    <xf numFmtId="0" fontId="35" fillId="0" borderId="0" xfId="1" applyFont="1" applyAlignment="1">
      <alignment vertical="top" wrapText="1"/>
    </xf>
    <xf numFmtId="0" fontId="34" fillId="2" borderId="1" xfId="1" applyFont="1" applyFill="1" applyBorder="1" applyAlignment="1">
      <alignment horizontal="center"/>
    </xf>
    <xf numFmtId="0" fontId="34" fillId="11" borderId="1" xfId="1" applyFont="1" applyFill="1" applyBorder="1" applyAlignment="1">
      <alignment horizontal="center"/>
    </xf>
    <xf numFmtId="0" fontId="34" fillId="10" borderId="1" xfId="1" applyFont="1" applyFill="1" applyBorder="1" applyAlignment="1">
      <alignment horizontal="center"/>
    </xf>
    <xf numFmtId="0" fontId="16" fillId="7" borderId="0" xfId="0" applyFont="1" applyFill="1"/>
    <xf numFmtId="0" fontId="33" fillId="0" borderId="1" xfId="1" applyFont="1" applyBorder="1" applyAlignment="1">
      <alignment vertical="top" wrapText="1"/>
    </xf>
    <xf numFmtId="0" fontId="0" fillId="0" borderId="0" xfId="0"/>
    <xf numFmtId="0" fontId="0" fillId="7" borderId="0" xfId="0" applyFill="1" applyBorder="1" applyAlignment="1">
      <alignment vertical="center"/>
    </xf>
    <xf numFmtId="0" fontId="0" fillId="7" borderId="0" xfId="0" applyFill="1" applyAlignment="1">
      <alignment vertical="center"/>
    </xf>
    <xf numFmtId="0" fontId="4" fillId="25" borderId="1" xfId="0" applyFont="1" applyFill="1" applyBorder="1" applyAlignment="1">
      <alignment vertical="center"/>
    </xf>
    <xf numFmtId="0" fontId="4" fillId="10" borderId="1" xfId="0" applyFont="1" applyFill="1" applyBorder="1" applyAlignment="1">
      <alignment horizontal="center" vertical="center"/>
    </xf>
    <xf numFmtId="0" fontId="36" fillId="8" borderId="1" xfId="544" applyFill="1" applyBorder="1" applyAlignment="1" applyProtection="1">
      <alignment vertical="center"/>
    </xf>
    <xf numFmtId="0" fontId="36" fillId="26" borderId="1" xfId="544" applyFill="1" applyBorder="1" applyAlignment="1" applyProtection="1">
      <alignment vertical="center"/>
    </xf>
    <xf numFmtId="0" fontId="36" fillId="28" borderId="1" xfId="544" applyFill="1" applyBorder="1" applyAlignment="1" applyProtection="1">
      <alignment vertical="center"/>
    </xf>
    <xf numFmtId="0" fontId="36" fillId="27" borderId="1" xfId="544" applyFill="1" applyBorder="1" applyAlignment="1" applyProtection="1">
      <alignment vertical="center"/>
    </xf>
    <xf numFmtId="0" fontId="0" fillId="27" borderId="1" xfId="0" applyFill="1" applyBorder="1" applyAlignment="1">
      <alignment vertical="center"/>
    </xf>
    <xf numFmtId="0" fontId="4" fillId="11" borderId="1" xfId="0" applyFont="1" applyFill="1" applyBorder="1" applyAlignment="1">
      <alignment vertical="center"/>
    </xf>
    <xf numFmtId="0" fontId="4" fillId="4" borderId="1" xfId="0" applyFont="1" applyFill="1" applyBorder="1" applyAlignment="1">
      <alignment vertical="center"/>
    </xf>
    <xf numFmtId="0" fontId="23" fillId="2" borderId="1" xfId="0" applyFont="1" applyFill="1" applyBorder="1" applyAlignment="1">
      <alignment vertical="center" wrapText="1"/>
    </xf>
    <xf numFmtId="0" fontId="23" fillId="3" borderId="29" xfId="0" applyFont="1" applyFill="1" applyBorder="1" applyAlignment="1">
      <alignment vertical="center" wrapText="1"/>
    </xf>
    <xf numFmtId="0" fontId="23" fillId="3" borderId="29" xfId="0" applyFont="1" applyFill="1" applyBorder="1" applyAlignment="1">
      <alignment vertical="center"/>
    </xf>
    <xf numFmtId="0" fontId="23" fillId="19" borderId="1" xfId="0" applyFont="1" applyFill="1" applyBorder="1" applyAlignment="1">
      <alignment horizontal="center" vertical="center"/>
    </xf>
    <xf numFmtId="0" fontId="23" fillId="2"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17" borderId="1" xfId="0" applyFont="1" applyFill="1" applyBorder="1" applyAlignment="1">
      <alignment horizontal="left" vertical="center" wrapText="1"/>
    </xf>
    <xf numFmtId="0" fontId="0" fillId="7" borderId="1" xfId="0" applyFill="1" applyBorder="1" applyAlignment="1">
      <alignment horizontal="left" vertical="center" wrapText="1"/>
    </xf>
    <xf numFmtId="0" fontId="2" fillId="0" borderId="1" xfId="0" applyFont="1" applyBorder="1" applyAlignment="1">
      <alignment horizontal="left" vertical="center" wrapText="1"/>
    </xf>
    <xf numFmtId="0" fontId="4"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3"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0" fillId="0" borderId="4" xfId="0" applyBorder="1" applyAlignment="1">
      <alignment horizontal="left" vertical="center" wrapText="1"/>
    </xf>
    <xf numFmtId="0" fontId="10"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23" fillId="2" borderId="4" xfId="0" applyFont="1" applyFill="1" applyBorder="1" applyAlignment="1">
      <alignment vertical="center" wrapText="1"/>
    </xf>
    <xf numFmtId="0" fontId="0" fillId="0" borderId="3" xfId="0" applyBorder="1" applyAlignment="1">
      <alignment vertical="top" wrapText="1"/>
    </xf>
    <xf numFmtId="0" fontId="4" fillId="11" borderId="1" xfId="0" applyFont="1" applyFill="1" applyBorder="1" applyAlignment="1">
      <alignment horizontal="center" vertical="center"/>
    </xf>
    <xf numFmtId="0" fontId="4" fillId="4" borderId="1" xfId="0" applyFont="1" applyFill="1" applyBorder="1" applyAlignment="1">
      <alignment horizontal="center" vertical="center"/>
    </xf>
    <xf numFmtId="0" fontId="2" fillId="13" borderId="25" xfId="0" applyFont="1" applyFill="1" applyBorder="1" applyAlignment="1">
      <alignment horizontal="center" vertical="center" wrapText="1"/>
    </xf>
    <xf numFmtId="164" fontId="2" fillId="0" borderId="0" xfId="0" applyNumberFormat="1" applyFont="1"/>
    <xf numFmtId="9" fontId="2" fillId="0" borderId="0" xfId="545" applyFont="1"/>
    <xf numFmtId="0" fontId="2" fillId="13" borderId="1" xfId="0" applyFont="1" applyFill="1" applyBorder="1" applyAlignment="1">
      <alignment horizontal="center" vertical="center" wrapText="1"/>
    </xf>
    <xf numFmtId="0" fontId="0" fillId="20" borderId="1" xfId="0" applyFill="1" applyBorder="1" applyAlignment="1" applyProtection="1">
      <alignment horizontal="center" vertical="center"/>
    </xf>
    <xf numFmtId="0" fontId="4" fillId="25" borderId="1" xfId="0" applyFont="1" applyFill="1" applyBorder="1" applyAlignment="1">
      <alignment horizontal="center" vertical="center"/>
    </xf>
    <xf numFmtId="0" fontId="4" fillId="25" borderId="1" xfId="0" applyFont="1" applyFill="1" applyBorder="1" applyAlignment="1">
      <alignment horizontal="left" vertical="center"/>
    </xf>
    <xf numFmtId="0" fontId="0" fillId="7" borderId="0" xfId="0" applyFill="1" applyAlignment="1">
      <alignment horizontal="left" vertical="center" wrapText="1"/>
    </xf>
    <xf numFmtId="0" fontId="9" fillId="7" borderId="1" xfId="0" applyFont="1" applyFill="1" applyBorder="1" applyAlignment="1">
      <alignment horizontal="left" vertical="top"/>
    </xf>
    <xf numFmtId="0" fontId="9" fillId="7" borderId="4" xfId="0" applyFont="1" applyFill="1" applyBorder="1" applyAlignment="1">
      <alignment horizontal="left" vertical="top" wrapText="1"/>
    </xf>
    <xf numFmtId="0" fontId="9" fillId="7" borderId="28" xfId="0" applyFont="1" applyFill="1" applyBorder="1" applyAlignment="1">
      <alignment horizontal="left" vertical="top" wrapText="1"/>
    </xf>
    <xf numFmtId="0" fontId="9" fillId="7" borderId="3" xfId="0" applyFont="1" applyFill="1" applyBorder="1" applyAlignment="1">
      <alignment horizontal="left" vertical="top" wrapText="1"/>
    </xf>
    <xf numFmtId="0" fontId="23" fillId="18" borderId="1" xfId="0" applyFont="1" applyFill="1" applyBorder="1" applyAlignment="1">
      <alignment horizontal="left" vertical="center" wrapText="1"/>
    </xf>
    <xf numFmtId="0" fontId="23" fillId="19" borderId="1" xfId="0" applyFont="1" applyFill="1" applyBorder="1" applyAlignment="1">
      <alignment horizontal="center" wrapText="1"/>
    </xf>
    <xf numFmtId="0" fontId="0" fillId="7" borderId="5" xfId="0" applyFill="1" applyBorder="1" applyAlignment="1">
      <alignment horizontal="left" vertical="center" wrapText="1"/>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32" xfId="0" applyFont="1" applyFill="1" applyBorder="1" applyAlignment="1">
      <alignment horizontal="center" vertical="center"/>
    </xf>
    <xf numFmtId="0" fontId="0" fillId="0" borderId="4" xfId="0" applyBorder="1" applyAlignment="1">
      <alignment horizontal="left" vertical="top" wrapText="1"/>
    </xf>
    <xf numFmtId="0" fontId="0" fillId="0" borderId="28" xfId="0" applyBorder="1" applyAlignment="1">
      <alignment horizontal="left" vertical="top" wrapText="1"/>
    </xf>
    <xf numFmtId="0" fontId="0" fillId="0" borderId="3" xfId="0" applyBorder="1" applyAlignment="1">
      <alignment horizontal="left" vertical="top" wrapText="1"/>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textRotation="90"/>
    </xf>
    <xf numFmtId="0" fontId="4" fillId="0" borderId="1" xfId="0" applyFont="1" applyBorder="1" applyAlignment="1">
      <alignment horizontal="center"/>
    </xf>
    <xf numFmtId="0" fontId="4" fillId="9" borderId="1" xfId="0" applyFont="1" applyFill="1" applyBorder="1" applyAlignment="1">
      <alignment horizontal="center" vertical="center" wrapText="1"/>
    </xf>
    <xf numFmtId="0" fontId="11" fillId="14" borderId="33" xfId="0" applyFont="1" applyFill="1" applyBorder="1" applyAlignment="1">
      <alignment horizontal="center" vertical="center" wrapText="1"/>
    </xf>
    <xf numFmtId="0" fontId="11" fillId="14" borderId="34" xfId="0" applyFont="1" applyFill="1" applyBorder="1" applyAlignment="1">
      <alignment horizontal="center" vertical="center" wrapText="1"/>
    </xf>
    <xf numFmtId="0" fontId="11" fillId="14" borderId="35" xfId="0" applyFont="1" applyFill="1" applyBorder="1" applyAlignment="1">
      <alignment horizontal="center" vertical="center" wrapText="1"/>
    </xf>
    <xf numFmtId="0" fontId="11" fillId="20" borderId="1" xfId="0" applyFont="1" applyFill="1" applyBorder="1" applyAlignment="1">
      <alignment horizontal="center" vertical="center" wrapText="1"/>
    </xf>
    <xf numFmtId="0" fontId="4" fillId="20" borderId="1" xfId="0" applyFont="1" applyFill="1" applyBorder="1" applyAlignment="1">
      <alignment horizontal="center"/>
    </xf>
    <xf numFmtId="0" fontId="2" fillId="9" borderId="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28" fillId="0" borderId="24" xfId="0" applyFont="1" applyBorder="1" applyAlignment="1">
      <alignment horizontal="center" vertical="center"/>
    </xf>
    <xf numFmtId="0" fontId="28" fillId="0" borderId="2" xfId="0" applyFont="1" applyBorder="1" applyAlignment="1">
      <alignment vertical="center"/>
    </xf>
    <xf numFmtId="0" fontId="2" fillId="9" borderId="4"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13" borderId="25" xfId="0" applyFont="1" applyFill="1" applyBorder="1" applyAlignment="1">
      <alignment horizontal="center" vertical="center" textRotation="90" wrapText="1"/>
    </xf>
    <xf numFmtId="0" fontId="2" fillId="13" borderId="26" xfId="0" applyFont="1" applyFill="1" applyBorder="1" applyAlignment="1">
      <alignment horizontal="center" vertical="center" textRotation="90" wrapText="1"/>
    </xf>
    <xf numFmtId="0" fontId="11"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2" fillId="9" borderId="24" xfId="0" applyFont="1" applyFill="1" applyBorder="1" applyAlignment="1">
      <alignment horizontal="center" vertical="center" wrapText="1"/>
    </xf>
    <xf numFmtId="0" fontId="2" fillId="9" borderId="17"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0" fillId="7" borderId="14" xfId="0" applyFont="1" applyFill="1" applyBorder="1" applyAlignment="1">
      <alignment horizontal="right" vertical="center"/>
    </xf>
    <xf numFmtId="0" fontId="20" fillId="7" borderId="15" xfId="0" applyFont="1" applyFill="1" applyBorder="1" applyAlignment="1">
      <alignment horizontal="right" vertical="center"/>
    </xf>
    <xf numFmtId="0" fontId="18" fillId="0" borderId="0" xfId="0" applyFont="1" applyAlignment="1">
      <alignment horizontal="center" vertical="center"/>
    </xf>
    <xf numFmtId="0" fontId="0" fillId="0" borderId="0" xfId="0" applyAlignment="1">
      <alignment vertical="center"/>
    </xf>
    <xf numFmtId="0" fontId="0" fillId="0" borderId="5" xfId="0" applyBorder="1" applyAlignment="1">
      <alignment vertical="center"/>
    </xf>
    <xf numFmtId="0" fontId="18" fillId="0" borderId="0" xfId="0" applyFont="1" applyAlignment="1">
      <alignment horizontal="center" wrapText="1"/>
    </xf>
    <xf numFmtId="0" fontId="18" fillId="0" borderId="5" xfId="0" applyFont="1" applyBorder="1" applyAlignment="1">
      <alignment horizont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2" fillId="0" borderId="0" xfId="0" applyFont="1" applyAlignment="1">
      <alignment horizont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4" fillId="0" borderId="24" xfId="0" applyFont="1" applyBorder="1" applyAlignment="1">
      <alignment horizontal="center"/>
    </xf>
    <xf numFmtId="0" fontId="4" fillId="0" borderId="17" xfId="0" applyFont="1" applyBorder="1" applyAlignment="1">
      <alignment horizontal="center"/>
    </xf>
    <xf numFmtId="0" fontId="4" fillId="0" borderId="2" xfId="0" applyFont="1" applyBorder="1" applyAlignment="1">
      <alignment horizontal="center"/>
    </xf>
    <xf numFmtId="0" fontId="34" fillId="16" borderId="1" xfId="1" applyFont="1" applyFill="1" applyBorder="1" applyAlignment="1">
      <alignment horizontal="center"/>
    </xf>
    <xf numFmtId="0" fontId="34" fillId="16" borderId="1" xfId="1" applyFont="1" applyFill="1" applyBorder="1" applyAlignment="1">
      <alignment horizontal="left" vertical="center" wrapText="1"/>
    </xf>
    <xf numFmtId="0" fontId="34" fillId="16" borderId="4" xfId="1" applyFont="1" applyFill="1" applyBorder="1" applyAlignment="1">
      <alignment horizontal="left" vertical="center" wrapText="1"/>
    </xf>
    <xf numFmtId="0" fontId="34" fillId="16" borderId="3" xfId="1" applyFont="1" applyFill="1" applyBorder="1" applyAlignment="1">
      <alignment horizontal="left" vertical="center" wrapText="1"/>
    </xf>
  </cellXfs>
  <cellStyles count="546">
    <cellStyle name="Hyperlink" xfId="544" builtinId="8"/>
    <cellStyle name="Normal" xfId="0" builtinId="0"/>
    <cellStyle name="Normal 2" xfId="1"/>
    <cellStyle name="Normale 10 10" xfId="2"/>
    <cellStyle name="Normale 10 11" xfId="3"/>
    <cellStyle name="Normale 10 12" xfId="4"/>
    <cellStyle name="Normale 10 13" xfId="5"/>
    <cellStyle name="Normale 10 14" xfId="6"/>
    <cellStyle name="Normale 10 15" xfId="7"/>
    <cellStyle name="Normale 10 16" xfId="8"/>
    <cellStyle name="Normale 10 17" xfId="9"/>
    <cellStyle name="Normale 10 18" xfId="10"/>
    <cellStyle name="Normale 10 19" xfId="11"/>
    <cellStyle name="Normale 10 2" xfId="12"/>
    <cellStyle name="Normale 10 2 10" xfId="13"/>
    <cellStyle name="Normale 10 2 11" xfId="14"/>
    <cellStyle name="Normale 10 2 12" xfId="15"/>
    <cellStyle name="Normale 10 2 13" xfId="16"/>
    <cellStyle name="Normale 10 2 14" xfId="17"/>
    <cellStyle name="Normale 10 2 15" xfId="18"/>
    <cellStyle name="Normale 10 2 16" xfId="19"/>
    <cellStyle name="Normale 10 2 17" xfId="20"/>
    <cellStyle name="Normale 10 2 18" xfId="21"/>
    <cellStyle name="Normale 10 2 19" xfId="22"/>
    <cellStyle name="Normale 10 2 2" xfId="23"/>
    <cellStyle name="Normale 10 2 2 10" xfId="24"/>
    <cellStyle name="Normale 10 2 2 11" xfId="25"/>
    <cellStyle name="Normale 10 2 2 12" xfId="26"/>
    <cellStyle name="Normale 10 2 2 13" xfId="27"/>
    <cellStyle name="Normale 10 2 2 14" xfId="28"/>
    <cellStyle name="Normale 10 2 2 15" xfId="29"/>
    <cellStyle name="Normale 10 2 2 16" xfId="30"/>
    <cellStyle name="Normale 10 2 2 17" xfId="31"/>
    <cellStyle name="Normale 10 2 2 18" xfId="32"/>
    <cellStyle name="Normale 10 2 2 19" xfId="33"/>
    <cellStyle name="Normale 10 2 2 2" xfId="34"/>
    <cellStyle name="Normale 10 2 2 20" xfId="35"/>
    <cellStyle name="Normale 10 2 2 21" xfId="36"/>
    <cellStyle name="Normale 10 2 2 22" xfId="37"/>
    <cellStyle name="Normale 10 2 2 3" xfId="38"/>
    <cellStyle name="Normale 10 2 2 4" xfId="39"/>
    <cellStyle name="Normale 10 2 2 5" xfId="40"/>
    <cellStyle name="Normale 10 2 2 6" xfId="41"/>
    <cellStyle name="Normale 10 2 2 7" xfId="42"/>
    <cellStyle name="Normale 10 2 2 8" xfId="43"/>
    <cellStyle name="Normale 10 2 2 9" xfId="44"/>
    <cellStyle name="Normale 10 2 20" xfId="45"/>
    <cellStyle name="Normale 10 2 21" xfId="46"/>
    <cellStyle name="Normale 10 2 22" xfId="47"/>
    <cellStyle name="Normale 10 2 23" xfId="48"/>
    <cellStyle name="Normale 10 2 3" xfId="49"/>
    <cellStyle name="Normale 10 2 4" xfId="50"/>
    <cellStyle name="Normale 10 2 5" xfId="51"/>
    <cellStyle name="Normale 10 2 6" xfId="52"/>
    <cellStyle name="Normale 10 2 7" xfId="53"/>
    <cellStyle name="Normale 10 2 8" xfId="54"/>
    <cellStyle name="Normale 10 2 9" xfId="55"/>
    <cellStyle name="Normale 10 20" xfId="56"/>
    <cellStyle name="Normale 10 21" xfId="57"/>
    <cellStyle name="Normale 10 22" xfId="58"/>
    <cellStyle name="Normale 10 23" xfId="59"/>
    <cellStyle name="Normale 10 24" xfId="60"/>
    <cellStyle name="Normale 10 3" xfId="61"/>
    <cellStyle name="Normale 10 4" xfId="62"/>
    <cellStyle name="Normale 10 5" xfId="63"/>
    <cellStyle name="Normale 10 6" xfId="64"/>
    <cellStyle name="Normale 10 7" xfId="65"/>
    <cellStyle name="Normale 10 8" xfId="66"/>
    <cellStyle name="Normale 10 9" xfId="67"/>
    <cellStyle name="Normale 11 10" xfId="68"/>
    <cellStyle name="Normale 11 11" xfId="69"/>
    <cellStyle name="Normale 11 12" xfId="70"/>
    <cellStyle name="Normale 11 13" xfId="71"/>
    <cellStyle name="Normale 11 14" xfId="72"/>
    <cellStyle name="Normale 11 15" xfId="73"/>
    <cellStyle name="Normale 11 16" xfId="74"/>
    <cellStyle name="Normale 11 17" xfId="75"/>
    <cellStyle name="Normale 11 18" xfId="76"/>
    <cellStyle name="Normale 11 19" xfId="77"/>
    <cellStyle name="Normale 11 2" xfId="78"/>
    <cellStyle name="Normale 11 20" xfId="79"/>
    <cellStyle name="Normale 11 21" xfId="80"/>
    <cellStyle name="Normale 11 22" xfId="81"/>
    <cellStyle name="Normale 11 3" xfId="82"/>
    <cellStyle name="Normale 11 4" xfId="83"/>
    <cellStyle name="Normale 11 5" xfId="84"/>
    <cellStyle name="Normale 11 6" xfId="85"/>
    <cellStyle name="Normale 11 7" xfId="86"/>
    <cellStyle name="Normale 11 8" xfId="87"/>
    <cellStyle name="Normale 11 9" xfId="88"/>
    <cellStyle name="Normale 12" xfId="89"/>
    <cellStyle name="Normale 12 2" xfId="90"/>
    <cellStyle name="Normale 12 3" xfId="91"/>
    <cellStyle name="Normale 13" xfId="92"/>
    <cellStyle name="Normale 13 2" xfId="93"/>
    <cellStyle name="Normale 13 3" xfId="94"/>
    <cellStyle name="Normale 14" xfId="95"/>
    <cellStyle name="Normale 14 2" xfId="96"/>
    <cellStyle name="Normale 14 3" xfId="97"/>
    <cellStyle name="Normale 15" xfId="98"/>
    <cellStyle name="Normale 15 2" xfId="99"/>
    <cellStyle name="Normale 15 3" xfId="100"/>
    <cellStyle name="Normale 16" xfId="101"/>
    <cellStyle name="Normale 16 2" xfId="102"/>
    <cellStyle name="Normale 16 3" xfId="103"/>
    <cellStyle name="Normale 17" xfId="104"/>
    <cellStyle name="Normale 17 2" xfId="105"/>
    <cellStyle name="Normale 17 3" xfId="106"/>
    <cellStyle name="Normale 18" xfId="107"/>
    <cellStyle name="Normale 18 2" xfId="108"/>
    <cellStyle name="Normale 18 3" xfId="109"/>
    <cellStyle name="Normale 19" xfId="110"/>
    <cellStyle name="Normale 19 2" xfId="111"/>
    <cellStyle name="Normale 19 3" xfId="112"/>
    <cellStyle name="Normale 2 10" xfId="113"/>
    <cellStyle name="Normale 2 11" xfId="114"/>
    <cellStyle name="Normale 2 12" xfId="115"/>
    <cellStyle name="Normale 2 13" xfId="116"/>
    <cellStyle name="Normale 2 14" xfId="117"/>
    <cellStyle name="Normale 2 15" xfId="118"/>
    <cellStyle name="Normale 2 16" xfId="119"/>
    <cellStyle name="Normale 2 17" xfId="120"/>
    <cellStyle name="Normale 2 18" xfId="121"/>
    <cellStyle name="Normale 2 19" xfId="122"/>
    <cellStyle name="Normale 2 2" xfId="123"/>
    <cellStyle name="Normale 2 2 10" xfId="124"/>
    <cellStyle name="Normale 2 2 11" xfId="125"/>
    <cellStyle name="Normale 2 2 12" xfId="126"/>
    <cellStyle name="Normale 2 2 13" xfId="127"/>
    <cellStyle name="Normale 2 2 14" xfId="128"/>
    <cellStyle name="Normale 2 2 15" xfId="129"/>
    <cellStyle name="Normale 2 2 16" xfId="130"/>
    <cellStyle name="Normale 2 2 17" xfId="131"/>
    <cellStyle name="Normale 2 2 18" xfId="132"/>
    <cellStyle name="Normale 2 2 19" xfId="133"/>
    <cellStyle name="Normale 2 2 2" xfId="134"/>
    <cellStyle name="Normale 2 2 2 2" xfId="135"/>
    <cellStyle name="Normale 2 2 2 2 2" xfId="136"/>
    <cellStyle name="Normale 2 2 2 2 3" xfId="137"/>
    <cellStyle name="Normale 2 2 2 3" xfId="138"/>
    <cellStyle name="Normale 2 2 2 4" xfId="139"/>
    <cellStyle name="Normale 2 2 20" xfId="140"/>
    <cellStyle name="Normale 2 2 21" xfId="141"/>
    <cellStyle name="Normale 2 2 22" xfId="142"/>
    <cellStyle name="Normale 2 2 23" xfId="143"/>
    <cellStyle name="Normale 2 2 24" xfId="144"/>
    <cellStyle name="Normale 2 2 25" xfId="145"/>
    <cellStyle name="Normale 2 2 26" xfId="146"/>
    <cellStyle name="Normale 2 2 27" xfId="147"/>
    <cellStyle name="Normale 2 2 28" xfId="148"/>
    <cellStyle name="Normale 2 2 29" xfId="149"/>
    <cellStyle name="Normale 2 2 3" xfId="150"/>
    <cellStyle name="Normale 2 2 30" xfId="151"/>
    <cellStyle name="Normale 2 2 31" xfId="152"/>
    <cellStyle name="Normale 2 2 32" xfId="153"/>
    <cellStyle name="Normale 2 2 33" xfId="154"/>
    <cellStyle name="Normale 2 2 34" xfId="155"/>
    <cellStyle name="Normale 2 2 35" xfId="156"/>
    <cellStyle name="Normale 2 2 36" xfId="157"/>
    <cellStyle name="Normale 2 2 37" xfId="158"/>
    <cellStyle name="Normale 2 2 38" xfId="159"/>
    <cellStyle name="Normale 2 2 39" xfId="160"/>
    <cellStyle name="Normale 2 2 4" xfId="161"/>
    <cellStyle name="Normale 2 2 40" xfId="162"/>
    <cellStyle name="Normale 2 2 41" xfId="163"/>
    <cellStyle name="Normale 2 2 42" xfId="164"/>
    <cellStyle name="Normale 2 2 43" xfId="165"/>
    <cellStyle name="Normale 2 2 44" xfId="166"/>
    <cellStyle name="Normale 2 2 45" xfId="167"/>
    <cellStyle name="Normale 2 2 46" xfId="168"/>
    <cellStyle name="Normale 2 2 47" xfId="169"/>
    <cellStyle name="Normale 2 2 48" xfId="170"/>
    <cellStyle name="Normale 2 2 49" xfId="171"/>
    <cellStyle name="Normale 2 2 5" xfId="172"/>
    <cellStyle name="Normale 2 2 50" xfId="173"/>
    <cellStyle name="Normale 2 2 51" xfId="174"/>
    <cellStyle name="Normale 2 2 52" xfId="175"/>
    <cellStyle name="Normale 2 2 53" xfId="176"/>
    <cellStyle name="Normale 2 2 54" xfId="177"/>
    <cellStyle name="Normale 2 2 55" xfId="178"/>
    <cellStyle name="Normale 2 2 55 2" xfId="179"/>
    <cellStyle name="Normale 2 2 55 3" xfId="180"/>
    <cellStyle name="Normale 2 2 56" xfId="181"/>
    <cellStyle name="Normale 2 2 57" xfId="182"/>
    <cellStyle name="Normale 2 2 58" xfId="183"/>
    <cellStyle name="Normale 2 2 59" xfId="184"/>
    <cellStyle name="Normale 2 2 6" xfId="185"/>
    <cellStyle name="Normale 2 2 60" xfId="186"/>
    <cellStyle name="Normale 2 2 61" xfId="187"/>
    <cellStyle name="Normale 2 2 62" xfId="188"/>
    <cellStyle name="Normale 2 2 63" xfId="189"/>
    <cellStyle name="Normale 2 2 64" xfId="190"/>
    <cellStyle name="Normale 2 2 65" xfId="191"/>
    <cellStyle name="Normale 2 2 66" xfId="192"/>
    <cellStyle name="Normale 2 2 67" xfId="193"/>
    <cellStyle name="Normale 2 2 68" xfId="194"/>
    <cellStyle name="Normale 2 2 69" xfId="195"/>
    <cellStyle name="Normale 2 2 7" xfId="196"/>
    <cellStyle name="Normale 2 2 70" xfId="197"/>
    <cellStyle name="Normale 2 2 71" xfId="198"/>
    <cellStyle name="Normale 2 2 72" xfId="199"/>
    <cellStyle name="Normale 2 2 73" xfId="200"/>
    <cellStyle name="Normale 2 2 74" xfId="201"/>
    <cellStyle name="Normale 2 2 75" xfId="202"/>
    <cellStyle name="Normale 2 2 76" xfId="203"/>
    <cellStyle name="Normale 2 2 8" xfId="204"/>
    <cellStyle name="Normale 2 2 9" xfId="205"/>
    <cellStyle name="Normale 2 20" xfId="206"/>
    <cellStyle name="Normale 2 21" xfId="207"/>
    <cellStyle name="Normale 2 22" xfId="208"/>
    <cellStyle name="Normale 2 23" xfId="209"/>
    <cellStyle name="Normale 2 24" xfId="210"/>
    <cellStyle name="Normale 2 25" xfId="211"/>
    <cellStyle name="Normale 2 26" xfId="212"/>
    <cellStyle name="Normale 2 27" xfId="213"/>
    <cellStyle name="Normale 2 28" xfId="214"/>
    <cellStyle name="Normale 2 29" xfId="215"/>
    <cellStyle name="Normale 2 3" xfId="216"/>
    <cellStyle name="Normale 2 3 2" xfId="217"/>
    <cellStyle name="Normale 2 3 2 2" xfId="218"/>
    <cellStyle name="Normale 2 3 2 3" xfId="219"/>
    <cellStyle name="Normale 2 3 3" xfId="220"/>
    <cellStyle name="Normale 2 3 4" xfId="221"/>
    <cellStyle name="Normale 2 30" xfId="222"/>
    <cellStyle name="Normale 2 31" xfId="223"/>
    <cellStyle name="Normale 2 32" xfId="224"/>
    <cellStyle name="Normale 2 33" xfId="225"/>
    <cellStyle name="Normale 2 34" xfId="226"/>
    <cellStyle name="Normale 2 35" xfId="227"/>
    <cellStyle name="Normale 2 36" xfId="228"/>
    <cellStyle name="Normale 2 37" xfId="229"/>
    <cellStyle name="Normale 2 38" xfId="230"/>
    <cellStyle name="Normale 2 39" xfId="231"/>
    <cellStyle name="Normale 2 4" xfId="232"/>
    <cellStyle name="Normale 2 40" xfId="233"/>
    <cellStyle name="Normale 2 41" xfId="234"/>
    <cellStyle name="Normale 2 42" xfId="235"/>
    <cellStyle name="Normale 2 43" xfId="236"/>
    <cellStyle name="Normale 2 44" xfId="237"/>
    <cellStyle name="Normale 2 45" xfId="238"/>
    <cellStyle name="Normale 2 46" xfId="239"/>
    <cellStyle name="Normale 2 47" xfId="240"/>
    <cellStyle name="Normale 2 48" xfId="241"/>
    <cellStyle name="Normale 2 49" xfId="242"/>
    <cellStyle name="Normale 2 5" xfId="243"/>
    <cellStyle name="Normale 2 50" xfId="244"/>
    <cellStyle name="Normale 2 51" xfId="245"/>
    <cellStyle name="Normale 2 52" xfId="246"/>
    <cellStyle name="Normale 2 53" xfId="247"/>
    <cellStyle name="Normale 2 54" xfId="248"/>
    <cellStyle name="Normale 2 55" xfId="249"/>
    <cellStyle name="Normale 2 55 2" xfId="250"/>
    <cellStyle name="Normale 2 55 3" xfId="251"/>
    <cellStyle name="Normale 2 56" xfId="252"/>
    <cellStyle name="Normale 2 57" xfId="253"/>
    <cellStyle name="Normale 2 58" xfId="254"/>
    <cellStyle name="Normale 2 59" xfId="255"/>
    <cellStyle name="Normale 2 6" xfId="256"/>
    <cellStyle name="Normale 2 60" xfId="257"/>
    <cellStyle name="Normale 2 61" xfId="258"/>
    <cellStyle name="Normale 2 62" xfId="259"/>
    <cellStyle name="Normale 2 63" xfId="260"/>
    <cellStyle name="Normale 2 64" xfId="261"/>
    <cellStyle name="Normale 2 65" xfId="262"/>
    <cellStyle name="Normale 2 66" xfId="263"/>
    <cellStyle name="Normale 2 67" xfId="264"/>
    <cellStyle name="Normale 2 68" xfId="265"/>
    <cellStyle name="Normale 2 69" xfId="266"/>
    <cellStyle name="Normale 2 7" xfId="267"/>
    <cellStyle name="Normale 2 70" xfId="268"/>
    <cellStyle name="Normale 2 71" xfId="269"/>
    <cellStyle name="Normale 2 72" xfId="270"/>
    <cellStyle name="Normale 2 73" xfId="271"/>
    <cellStyle name="Normale 2 74" xfId="272"/>
    <cellStyle name="Normale 2 75" xfId="273"/>
    <cellStyle name="Normale 2 76" xfId="274"/>
    <cellStyle name="Normale 2 8" xfId="275"/>
    <cellStyle name="Normale 2 9" xfId="276"/>
    <cellStyle name="Normale 20" xfId="277"/>
    <cellStyle name="Normale 20 2" xfId="278"/>
    <cellStyle name="Normale 20 3" xfId="279"/>
    <cellStyle name="Normale 21" xfId="280"/>
    <cellStyle name="Normale 21 2" xfId="281"/>
    <cellStyle name="Normale 21 3" xfId="282"/>
    <cellStyle name="Normale 22" xfId="283"/>
    <cellStyle name="Normale 22 2" xfId="284"/>
    <cellStyle name="Normale 22 3" xfId="285"/>
    <cellStyle name="Normale 23" xfId="286"/>
    <cellStyle name="Normale 23 2" xfId="287"/>
    <cellStyle name="Normale 23 3" xfId="288"/>
    <cellStyle name="Normale 24" xfId="289"/>
    <cellStyle name="Normale 24 2" xfId="290"/>
    <cellStyle name="Normale 24 3" xfId="291"/>
    <cellStyle name="Normale 25" xfId="292"/>
    <cellStyle name="Normale 25 2" xfId="293"/>
    <cellStyle name="Normale 25 3" xfId="294"/>
    <cellStyle name="Normale 26" xfId="295"/>
    <cellStyle name="Normale 26 2" xfId="296"/>
    <cellStyle name="Normale 26 3" xfId="297"/>
    <cellStyle name="Normale 27" xfId="298"/>
    <cellStyle name="Normale 27 2" xfId="299"/>
    <cellStyle name="Normale 27 3" xfId="300"/>
    <cellStyle name="Normale 28" xfId="301"/>
    <cellStyle name="Normale 28 2" xfId="302"/>
    <cellStyle name="Normale 28 3" xfId="303"/>
    <cellStyle name="Normale 29" xfId="304"/>
    <cellStyle name="Normale 29 2" xfId="305"/>
    <cellStyle name="Normale 29 3" xfId="306"/>
    <cellStyle name="Normale 3 10" xfId="307"/>
    <cellStyle name="Normale 3 11" xfId="308"/>
    <cellStyle name="Normale 3 12" xfId="309"/>
    <cellStyle name="Normale 3 13" xfId="310"/>
    <cellStyle name="Normale 3 14" xfId="311"/>
    <cellStyle name="Normale 3 15" xfId="312"/>
    <cellStyle name="Normale 3 16" xfId="313"/>
    <cellStyle name="Normale 3 17" xfId="314"/>
    <cellStyle name="Normale 3 18" xfId="315"/>
    <cellStyle name="Normale 3 19" xfId="316"/>
    <cellStyle name="Normale 3 2" xfId="317"/>
    <cellStyle name="Normale 3 20" xfId="318"/>
    <cellStyle name="Normale 3 21" xfId="319"/>
    <cellStyle name="Normale 3 22" xfId="320"/>
    <cellStyle name="Normale 3 3" xfId="321"/>
    <cellStyle name="Normale 3 4" xfId="322"/>
    <cellStyle name="Normale 3 5" xfId="323"/>
    <cellStyle name="Normale 3 6" xfId="324"/>
    <cellStyle name="Normale 3 7" xfId="325"/>
    <cellStyle name="Normale 3 8" xfId="326"/>
    <cellStyle name="Normale 3 9" xfId="327"/>
    <cellStyle name="Normale 30" xfId="328"/>
    <cellStyle name="Normale 30 2" xfId="329"/>
    <cellStyle name="Normale 30 3" xfId="330"/>
    <cellStyle name="Normale 31" xfId="331"/>
    <cellStyle name="Normale 31 2" xfId="332"/>
    <cellStyle name="Normale 31 3" xfId="333"/>
    <cellStyle name="Normale 32" xfId="334"/>
    <cellStyle name="Normale 32 2" xfId="335"/>
    <cellStyle name="Normale 32 3" xfId="336"/>
    <cellStyle name="Normale 33" xfId="337"/>
    <cellStyle name="Normale 33 2" xfId="338"/>
    <cellStyle name="Normale 33 3" xfId="339"/>
    <cellStyle name="Normale 34" xfId="340"/>
    <cellStyle name="Normale 34 2" xfId="341"/>
    <cellStyle name="Normale 34 3" xfId="342"/>
    <cellStyle name="Normale 35" xfId="343"/>
    <cellStyle name="Normale 35 2" xfId="344"/>
    <cellStyle name="Normale 35 3" xfId="345"/>
    <cellStyle name="Normale 37" xfId="346"/>
    <cellStyle name="Normale 37 2" xfId="347"/>
    <cellStyle name="Normale 37 3" xfId="348"/>
    <cellStyle name="Normale 38" xfId="349"/>
    <cellStyle name="Normale 38 2" xfId="350"/>
    <cellStyle name="Normale 38 3" xfId="351"/>
    <cellStyle name="Normale 39" xfId="352"/>
    <cellStyle name="Normale 39 2" xfId="353"/>
    <cellStyle name="Normale 39 3" xfId="354"/>
    <cellStyle name="Normale 4 10" xfId="355"/>
    <cellStyle name="Normale 4 11" xfId="356"/>
    <cellStyle name="Normale 4 12" xfId="357"/>
    <cellStyle name="Normale 4 13" xfId="358"/>
    <cellStyle name="Normale 4 14" xfId="359"/>
    <cellStyle name="Normale 4 15" xfId="360"/>
    <cellStyle name="Normale 4 16" xfId="361"/>
    <cellStyle name="Normale 4 17" xfId="362"/>
    <cellStyle name="Normale 4 18" xfId="363"/>
    <cellStyle name="Normale 4 19" xfId="364"/>
    <cellStyle name="Normale 4 2" xfId="365"/>
    <cellStyle name="Normale 4 20" xfId="366"/>
    <cellStyle name="Normale 4 21" xfId="367"/>
    <cellStyle name="Normale 4 22" xfId="368"/>
    <cellStyle name="Normale 4 23" xfId="369"/>
    <cellStyle name="Normale 4 3" xfId="370"/>
    <cellStyle name="Normale 4 4" xfId="371"/>
    <cellStyle name="Normale 4 5" xfId="372"/>
    <cellStyle name="Normale 4 6" xfId="373"/>
    <cellStyle name="Normale 4 7" xfId="374"/>
    <cellStyle name="Normale 4 8" xfId="375"/>
    <cellStyle name="Normale 4 9" xfId="376"/>
    <cellStyle name="Normale 41" xfId="377"/>
    <cellStyle name="Normale 41 2" xfId="378"/>
    <cellStyle name="Normale 41 3" xfId="379"/>
    <cellStyle name="Normale 42" xfId="380"/>
    <cellStyle name="Normale 42 2" xfId="381"/>
    <cellStyle name="Normale 42 3" xfId="382"/>
    <cellStyle name="Normale 43" xfId="383"/>
    <cellStyle name="Normale 43 2" xfId="384"/>
    <cellStyle name="Normale 43 3" xfId="385"/>
    <cellStyle name="Normale 44" xfId="386"/>
    <cellStyle name="Normale 44 2" xfId="387"/>
    <cellStyle name="Normale 44 3" xfId="388"/>
    <cellStyle name="Normale 45" xfId="389"/>
    <cellStyle name="Normale 45 2" xfId="390"/>
    <cellStyle name="Normale 45 3" xfId="391"/>
    <cellStyle name="Normale 46" xfId="392"/>
    <cellStyle name="Normale 46 2" xfId="393"/>
    <cellStyle name="Normale 46 3" xfId="394"/>
    <cellStyle name="Normale 47" xfId="395"/>
    <cellStyle name="Normale 47 2" xfId="396"/>
    <cellStyle name="Normale 47 3" xfId="397"/>
    <cellStyle name="Normale 48" xfId="398"/>
    <cellStyle name="Normale 48 2" xfId="399"/>
    <cellStyle name="Normale 48 3" xfId="400"/>
    <cellStyle name="Normale 49" xfId="401"/>
    <cellStyle name="Normale 49 2" xfId="402"/>
    <cellStyle name="Normale 49 3" xfId="403"/>
    <cellStyle name="Normale 5 10" xfId="404"/>
    <cellStyle name="Normale 5 11" xfId="405"/>
    <cellStyle name="Normale 5 12" xfId="406"/>
    <cellStyle name="Normale 5 13" xfId="407"/>
    <cellStyle name="Normale 5 14" xfId="408"/>
    <cellStyle name="Normale 5 15" xfId="409"/>
    <cellStyle name="Normale 5 16" xfId="410"/>
    <cellStyle name="Normale 5 17" xfId="411"/>
    <cellStyle name="Normale 5 18" xfId="412"/>
    <cellStyle name="Normale 5 19" xfId="413"/>
    <cellStyle name="Normale 5 2" xfId="414"/>
    <cellStyle name="Normale 5 20" xfId="415"/>
    <cellStyle name="Normale 5 21" xfId="416"/>
    <cellStyle name="Normale 5 22" xfId="417"/>
    <cellStyle name="Normale 5 23" xfId="418"/>
    <cellStyle name="Normale 5 3" xfId="419"/>
    <cellStyle name="Normale 5 4" xfId="420"/>
    <cellStyle name="Normale 5 5" xfId="421"/>
    <cellStyle name="Normale 5 6" xfId="422"/>
    <cellStyle name="Normale 5 7" xfId="423"/>
    <cellStyle name="Normale 5 8" xfId="424"/>
    <cellStyle name="Normale 5 9" xfId="425"/>
    <cellStyle name="Normale 50" xfId="426"/>
    <cellStyle name="Normale 50 2" xfId="427"/>
    <cellStyle name="Normale 50 3" xfId="428"/>
    <cellStyle name="Normale 51" xfId="429"/>
    <cellStyle name="Normale 51 2" xfId="430"/>
    <cellStyle name="Normale 51 3" xfId="431"/>
    <cellStyle name="Normale 52" xfId="432"/>
    <cellStyle name="Normale 52 2" xfId="433"/>
    <cellStyle name="Normale 52 3" xfId="434"/>
    <cellStyle name="Normale 53" xfId="435"/>
    <cellStyle name="Normale 53 2" xfId="436"/>
    <cellStyle name="Normale 53 3" xfId="437"/>
    <cellStyle name="Normale 54" xfId="438"/>
    <cellStyle name="Normale 54 2" xfId="439"/>
    <cellStyle name="Normale 54 3" xfId="440"/>
    <cellStyle name="Normale 55" xfId="441"/>
    <cellStyle name="Normale 55 2" xfId="442"/>
    <cellStyle name="Normale 55 3" xfId="443"/>
    <cellStyle name="Normale 56" xfId="444"/>
    <cellStyle name="Normale 56 2" xfId="445"/>
    <cellStyle name="Normale 56 3" xfId="446"/>
    <cellStyle name="Normale 57" xfId="447"/>
    <cellStyle name="Normale 57 2" xfId="448"/>
    <cellStyle name="Normale 57 3" xfId="449"/>
    <cellStyle name="Normale 58" xfId="450"/>
    <cellStyle name="Normale 58 2" xfId="451"/>
    <cellStyle name="Normale 58 3" xfId="452"/>
    <cellStyle name="Normale 59" xfId="453"/>
    <cellStyle name="Normale 59 2" xfId="454"/>
    <cellStyle name="Normale 59 3" xfId="455"/>
    <cellStyle name="Normale 6 10" xfId="456"/>
    <cellStyle name="Normale 6 11" xfId="457"/>
    <cellStyle name="Normale 6 12" xfId="458"/>
    <cellStyle name="Normale 6 13" xfId="459"/>
    <cellStyle name="Normale 6 14" xfId="460"/>
    <cellStyle name="Normale 6 15" xfId="461"/>
    <cellStyle name="Normale 6 16" xfId="462"/>
    <cellStyle name="Normale 6 17" xfId="463"/>
    <cellStyle name="Normale 6 18" xfId="464"/>
    <cellStyle name="Normale 6 19" xfId="465"/>
    <cellStyle name="Normale 6 2" xfId="466"/>
    <cellStyle name="Normale 6 20" xfId="467"/>
    <cellStyle name="Normale 6 21" xfId="468"/>
    <cellStyle name="Normale 6 22" xfId="469"/>
    <cellStyle name="Normale 6 3" xfId="470"/>
    <cellStyle name="Normale 6 4" xfId="471"/>
    <cellStyle name="Normale 6 5" xfId="472"/>
    <cellStyle name="Normale 6 6" xfId="473"/>
    <cellStyle name="Normale 6 7" xfId="474"/>
    <cellStyle name="Normale 6 8" xfId="475"/>
    <cellStyle name="Normale 6 9" xfId="476"/>
    <cellStyle name="Normale 60" xfId="477"/>
    <cellStyle name="Normale 60 2" xfId="478"/>
    <cellStyle name="Normale 60 3" xfId="479"/>
    <cellStyle name="Normale 64" xfId="480"/>
    <cellStyle name="Normale 7 10" xfId="481"/>
    <cellStyle name="Normale 7 11" xfId="482"/>
    <cellStyle name="Normale 7 12" xfId="483"/>
    <cellStyle name="Normale 7 13" xfId="484"/>
    <cellStyle name="Normale 7 14" xfId="485"/>
    <cellStyle name="Normale 7 15" xfId="486"/>
    <cellStyle name="Normale 7 16" xfId="487"/>
    <cellStyle name="Normale 7 17" xfId="488"/>
    <cellStyle name="Normale 7 18" xfId="489"/>
    <cellStyle name="Normale 7 19" xfId="490"/>
    <cellStyle name="Normale 7 2" xfId="491"/>
    <cellStyle name="Normale 7 20" xfId="492"/>
    <cellStyle name="Normale 7 21" xfId="493"/>
    <cellStyle name="Normale 7 22" xfId="494"/>
    <cellStyle name="Normale 7 3" xfId="495"/>
    <cellStyle name="Normale 7 4" xfId="496"/>
    <cellStyle name="Normale 7 5" xfId="497"/>
    <cellStyle name="Normale 7 6" xfId="498"/>
    <cellStyle name="Normale 7 7" xfId="499"/>
    <cellStyle name="Normale 7 8" xfId="500"/>
    <cellStyle name="Normale 7 9" xfId="501"/>
    <cellStyle name="Normale 8 10" xfId="502"/>
    <cellStyle name="Normale 8 11" xfId="503"/>
    <cellStyle name="Normale 8 12" xfId="504"/>
    <cellStyle name="Normale 8 13" xfId="505"/>
    <cellStyle name="Normale 8 14" xfId="506"/>
    <cellStyle name="Normale 8 15" xfId="507"/>
    <cellStyle name="Normale 8 16" xfId="508"/>
    <cellStyle name="Normale 8 17" xfId="509"/>
    <cellStyle name="Normale 8 18" xfId="510"/>
    <cellStyle name="Normale 8 19" xfId="511"/>
    <cellStyle name="Normale 8 2" xfId="512"/>
    <cellStyle name="Normale 8 20" xfId="513"/>
    <cellStyle name="Normale 8 21" xfId="514"/>
    <cellStyle name="Normale 8 22" xfId="515"/>
    <cellStyle name="Normale 8 3" xfId="516"/>
    <cellStyle name="Normale 8 4" xfId="517"/>
    <cellStyle name="Normale 8 5" xfId="518"/>
    <cellStyle name="Normale 8 6" xfId="519"/>
    <cellStyle name="Normale 8 7" xfId="520"/>
    <cellStyle name="Normale 8 8" xfId="521"/>
    <cellStyle name="Normale 8 9" xfId="522"/>
    <cellStyle name="Normale 9 10" xfId="523"/>
    <cellStyle name="Normale 9 11" xfId="524"/>
    <cellStyle name="Normale 9 12" xfId="525"/>
    <cellStyle name="Normale 9 13" xfId="526"/>
    <cellStyle name="Normale 9 14" xfId="527"/>
    <cellStyle name="Normale 9 15" xfId="528"/>
    <cellStyle name="Normale 9 16" xfId="529"/>
    <cellStyle name="Normale 9 17" xfId="530"/>
    <cellStyle name="Normale 9 18" xfId="531"/>
    <cellStyle name="Normale 9 19" xfId="532"/>
    <cellStyle name="Normale 9 2" xfId="533"/>
    <cellStyle name="Normale 9 20" xfId="534"/>
    <cellStyle name="Normale 9 21" xfId="535"/>
    <cellStyle name="Normale 9 22" xfId="536"/>
    <cellStyle name="Normale 9 3" xfId="537"/>
    <cellStyle name="Normale 9 4" xfId="538"/>
    <cellStyle name="Normale 9 5" xfId="539"/>
    <cellStyle name="Normale 9 6" xfId="540"/>
    <cellStyle name="Normale 9 7" xfId="541"/>
    <cellStyle name="Normale 9 8" xfId="542"/>
    <cellStyle name="Normale 9 9" xfId="543"/>
    <cellStyle name="Percent" xfId="545" builtinId="5"/>
  </cellStyles>
  <dxfs count="33">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bgColor theme="0" tint="-4.9989318521683403E-2"/>
        </patternFill>
      </fill>
    </dxf>
    <dxf>
      <fill>
        <patternFill>
          <bgColor rgb="FF00B050"/>
        </patternFill>
      </fill>
    </dxf>
    <dxf>
      <fill>
        <patternFill>
          <bgColor theme="6" tint="0.39994506668294322"/>
        </patternFill>
      </fill>
    </dxf>
    <dxf>
      <fill>
        <patternFill>
          <bgColor rgb="FFFFFF00"/>
        </patternFill>
      </fill>
    </dxf>
    <dxf>
      <fill>
        <patternFill>
          <bgColor rgb="FFFFC000"/>
        </patternFill>
      </fill>
    </dxf>
    <dxf>
      <fill>
        <patternFill>
          <bgColor rgb="FFFF0000"/>
        </patternFill>
      </fill>
    </dxf>
    <dxf>
      <fill>
        <patternFill>
          <bgColor theme="0" tint="-0.14996795556505021"/>
        </patternFill>
      </fill>
    </dxf>
    <dxf>
      <fill>
        <patternFill patternType="lightUp">
          <bgColor theme="0" tint="-4.9989318521683403E-2"/>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theme="6" tint="0.39994506668294322"/>
        </patternFill>
      </fill>
    </dxf>
    <dxf>
      <fill>
        <patternFill>
          <bgColor rgb="FFFFFF00"/>
        </patternFill>
      </fill>
    </dxf>
    <dxf>
      <fill>
        <patternFill>
          <bgColor rgb="FFFFC000"/>
        </patternFill>
      </fill>
    </dxf>
    <dxf>
      <fill>
        <patternFill>
          <bgColor rgb="FFFF0000"/>
        </patternFill>
      </fill>
    </dxf>
    <dxf>
      <fill>
        <patternFill>
          <bgColor theme="0" tint="-0.14996795556505021"/>
        </patternFill>
      </fill>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dxf>
    <dxf>
      <border>
        <bottom style="thin">
          <color theme="0"/>
        </bottom>
      </border>
    </dxf>
    <dxf>
      <font>
        <b/>
      </font>
      <border diagonalUp="0" diagonalDown="0" outline="0">
        <left style="thin">
          <color theme="0"/>
        </left>
        <right style="thin">
          <color theme="0"/>
        </right>
        <top/>
        <bottom/>
      </border>
    </dxf>
  </dxfs>
  <tableStyles count="0" defaultTableStyle="TableStyleMedium9" defaultPivotStyle="PivotStyleLight16"/>
  <colors>
    <mruColors>
      <color rgb="FFFFA7A7"/>
      <color rgb="FFFFCC66"/>
      <color rgb="FFFFFFCC"/>
      <color rgb="FFFF66FF"/>
      <color rgb="FFFFCE33"/>
      <color rgb="FF99FF99"/>
      <color rgb="FFF9BE2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112057</xdr:colOff>
      <xdr:row>0</xdr:row>
      <xdr:rowOff>44824</xdr:rowOff>
    </xdr:from>
    <xdr:to>
      <xdr:col>2</xdr:col>
      <xdr:colOff>1893792</xdr:colOff>
      <xdr:row>2</xdr:row>
      <xdr:rowOff>78442</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667" b="15667"/>
        <a:stretch/>
      </xdr:blipFill>
      <xdr:spPr bwMode="auto">
        <a:xfrm>
          <a:off x="1434351" y="44824"/>
          <a:ext cx="1781735" cy="1355912"/>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78441</xdr:colOff>
      <xdr:row>0</xdr:row>
      <xdr:rowOff>56029</xdr:rowOff>
    </xdr:from>
    <xdr:to>
      <xdr:col>1</xdr:col>
      <xdr:colOff>1367116</xdr:colOff>
      <xdr:row>1</xdr:row>
      <xdr:rowOff>862853</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667" b="15667"/>
        <a:stretch/>
      </xdr:blipFill>
      <xdr:spPr bwMode="auto">
        <a:xfrm>
          <a:off x="201706" y="56029"/>
          <a:ext cx="1288675" cy="96370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100853</xdr:colOff>
      <xdr:row>0</xdr:row>
      <xdr:rowOff>44825</xdr:rowOff>
    </xdr:from>
    <xdr:to>
      <xdr:col>1</xdr:col>
      <xdr:colOff>1535206</xdr:colOff>
      <xdr:row>2</xdr:row>
      <xdr:rowOff>123264</xdr:rowOff>
    </xdr:to>
    <xdr:pic>
      <xdr:nvPicPr>
        <xdr:cNvPr id="4" name="Picture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667" b="15667"/>
        <a:stretch/>
      </xdr:blipFill>
      <xdr:spPr bwMode="auto">
        <a:xfrm>
          <a:off x="123265" y="44825"/>
          <a:ext cx="1434353" cy="1053351"/>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42333</xdr:colOff>
      <xdr:row>0</xdr:row>
      <xdr:rowOff>52916</xdr:rowOff>
    </xdr:from>
    <xdr:to>
      <xdr:col>2</xdr:col>
      <xdr:colOff>941917</xdr:colOff>
      <xdr:row>0</xdr:row>
      <xdr:rowOff>1195917</xdr:rowOff>
    </xdr:to>
    <xdr:pic>
      <xdr:nvPicPr>
        <xdr:cNvPr id="3" name="Picture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667" b="15667"/>
        <a:stretch/>
      </xdr:blipFill>
      <xdr:spPr bwMode="auto">
        <a:xfrm>
          <a:off x="285750" y="52916"/>
          <a:ext cx="1513417" cy="1143001"/>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88900</xdr:colOff>
      <xdr:row>0</xdr:row>
      <xdr:rowOff>0</xdr:rowOff>
    </xdr:from>
    <xdr:to>
      <xdr:col>2</xdr:col>
      <xdr:colOff>532653</xdr:colOff>
      <xdr:row>1</xdr:row>
      <xdr:rowOff>853326</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667" b="15667"/>
        <a:stretch/>
      </xdr:blipFill>
      <xdr:spPr bwMode="auto">
        <a:xfrm>
          <a:off x="266700" y="0"/>
          <a:ext cx="1434353" cy="1043826"/>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33618</xdr:colOff>
      <xdr:row>0</xdr:row>
      <xdr:rowOff>179294</xdr:rowOff>
    </xdr:from>
    <xdr:to>
      <xdr:col>2</xdr:col>
      <xdr:colOff>268941</xdr:colOff>
      <xdr:row>1</xdr:row>
      <xdr:rowOff>885264</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667" b="15667"/>
        <a:stretch/>
      </xdr:blipFill>
      <xdr:spPr bwMode="auto">
        <a:xfrm>
          <a:off x="33618" y="179294"/>
          <a:ext cx="1221441" cy="896470"/>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112060</xdr:colOff>
      <xdr:row>0</xdr:row>
      <xdr:rowOff>33618</xdr:rowOff>
    </xdr:from>
    <xdr:to>
      <xdr:col>1</xdr:col>
      <xdr:colOff>1243853</xdr:colOff>
      <xdr:row>2</xdr:row>
      <xdr:rowOff>44824</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667" b="15667"/>
        <a:stretch/>
      </xdr:blipFill>
      <xdr:spPr bwMode="auto">
        <a:xfrm>
          <a:off x="112060" y="33618"/>
          <a:ext cx="1288675" cy="963706"/>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86591</xdr:colOff>
      <xdr:row>2</xdr:row>
      <xdr:rowOff>190501</xdr:rowOff>
    </xdr:from>
    <xdr:to>
      <xdr:col>2</xdr:col>
      <xdr:colOff>796637</xdr:colOff>
      <xdr:row>3</xdr:row>
      <xdr:rowOff>1486306</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667" b="15667"/>
        <a:stretch/>
      </xdr:blipFill>
      <xdr:spPr bwMode="auto">
        <a:xfrm>
          <a:off x="692727" y="606137"/>
          <a:ext cx="1956955" cy="1520942"/>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44823</xdr:colOff>
      <xdr:row>0</xdr:row>
      <xdr:rowOff>78442</xdr:rowOff>
    </xdr:from>
    <xdr:to>
      <xdr:col>1</xdr:col>
      <xdr:colOff>1176616</xdr:colOff>
      <xdr:row>6</xdr:row>
      <xdr:rowOff>22413</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667" b="15667"/>
        <a:stretch/>
      </xdr:blipFill>
      <xdr:spPr bwMode="auto">
        <a:xfrm>
          <a:off x="44823" y="78442"/>
          <a:ext cx="1288675" cy="963706"/>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56029</xdr:colOff>
      <xdr:row>0</xdr:row>
      <xdr:rowOff>67235</xdr:rowOff>
    </xdr:from>
    <xdr:to>
      <xdr:col>2</xdr:col>
      <xdr:colOff>11204</xdr:colOff>
      <xdr:row>2</xdr:row>
      <xdr:rowOff>22412</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667" b="15667"/>
        <a:stretch/>
      </xdr:blipFill>
      <xdr:spPr bwMode="auto">
        <a:xfrm>
          <a:off x="56029" y="67235"/>
          <a:ext cx="1288675" cy="963706"/>
        </a:xfrm>
        <a:prstGeom prst="rect">
          <a:avLst/>
        </a:prstGeom>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id="2" name="Table13" displayName="Table13" ref="B4:H33" totalsRowShown="0" headerRowDxfId="32" dataDxfId="30" headerRowBorderDxfId="31" tableBorderDxfId="29" totalsRowBorderDxfId="28">
  <autoFilter ref="B4:H33"/>
  <tableColumns count="7">
    <tableColumn id="5" name="Threat Type" dataDxfId="27"/>
    <tableColumn id="6" name="Threat source" dataDxfId="26"/>
    <tableColumn id="1" name="Threat class" dataDxfId="25"/>
    <tableColumn id="2" name="vulnerability to exploit" dataDxfId="24"/>
    <tableColumn id="4" name="Effect" dataDxfId="23"/>
    <tableColumn id="3" name="Asset impacted" dataDxfId="22"/>
    <tableColumn id="7" name="Impact" dataDxfId="21"/>
  </tableColumns>
  <tableStyleInfo name="TableStyleLight10"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F10"/>
  <sheetViews>
    <sheetView tabSelected="1" zoomScale="85" zoomScaleNormal="85" workbookViewId="0">
      <selection activeCell="B5" sqref="B5"/>
    </sheetView>
  </sheetViews>
  <sheetFormatPr defaultColWidth="9.140625" defaultRowHeight="15" x14ac:dyDescent="0.25"/>
  <cols>
    <col min="1" max="1" width="2.42578125" style="63" customWidth="1"/>
    <col min="2" max="2" width="17.42578125" style="63" bestFit="1" customWidth="1"/>
    <col min="3" max="6" width="31.7109375" style="63" customWidth="1"/>
    <col min="7" max="16384" width="9.140625" style="63"/>
  </cols>
  <sheetData>
    <row r="2" spans="2:6" ht="89.25" customHeight="1" x14ac:dyDescent="0.25">
      <c r="D2" s="161" t="s">
        <v>326</v>
      </c>
      <c r="E2" s="161"/>
    </row>
    <row r="4" spans="2:6" s="119" customFormat="1" ht="24.95" customHeight="1" x14ac:dyDescent="0.25">
      <c r="B4" s="118"/>
      <c r="C4" s="159" t="s">
        <v>305</v>
      </c>
      <c r="D4" s="159"/>
      <c r="E4" s="159"/>
      <c r="F4" s="159"/>
    </row>
    <row r="5" spans="2:6" s="119" customFormat="1" ht="24.95" customHeight="1" x14ac:dyDescent="0.25">
      <c r="B5" s="120" t="s">
        <v>310</v>
      </c>
      <c r="C5" s="132" t="s">
        <v>306</v>
      </c>
      <c r="D5" s="37" t="s">
        <v>307</v>
      </c>
      <c r="E5" s="133" t="s">
        <v>308</v>
      </c>
      <c r="F5" s="121" t="s">
        <v>309</v>
      </c>
    </row>
    <row r="6" spans="2:6" s="119" customFormat="1" ht="24.95" customHeight="1" x14ac:dyDescent="0.25">
      <c r="B6" s="160" t="s">
        <v>311</v>
      </c>
      <c r="C6" s="122" t="s">
        <v>312</v>
      </c>
      <c r="D6" s="123" t="s">
        <v>318</v>
      </c>
      <c r="E6" s="124" t="s">
        <v>318</v>
      </c>
      <c r="F6" s="125" t="s">
        <v>316</v>
      </c>
    </row>
    <row r="7" spans="2:6" s="119" customFormat="1" ht="24.95" customHeight="1" x14ac:dyDescent="0.25">
      <c r="B7" s="160"/>
      <c r="C7" s="122" t="s">
        <v>313</v>
      </c>
      <c r="D7" s="123" t="s">
        <v>317</v>
      </c>
      <c r="E7" s="124" t="s">
        <v>319</v>
      </c>
      <c r="F7" s="126"/>
    </row>
    <row r="8" spans="2:6" s="119" customFormat="1" ht="24.95" customHeight="1" x14ac:dyDescent="0.25">
      <c r="B8" s="160"/>
      <c r="C8" s="122" t="s">
        <v>314</v>
      </c>
      <c r="D8" s="123" t="s">
        <v>126</v>
      </c>
      <c r="E8" s="124" t="s">
        <v>315</v>
      </c>
      <c r="F8" s="126"/>
    </row>
    <row r="9" spans="2:6" ht="6.75" customHeight="1" x14ac:dyDescent="0.25"/>
    <row r="10" spans="2:6" x14ac:dyDescent="0.25">
      <c r="C10" s="115" t="s">
        <v>320</v>
      </c>
    </row>
  </sheetData>
  <mergeCells count="3">
    <mergeCell ref="C4:F4"/>
    <mergeCell ref="B6:B8"/>
    <mergeCell ref="D2:E2"/>
  </mergeCells>
  <hyperlinks>
    <hyperlink ref="C6" location="Classification!A1" display="Classification"/>
    <hyperlink ref="C7" location="Ranking!A1" display="Ranking"/>
    <hyperlink ref="C8" location="'Threat Catalogue'!A1" display="Threat Catalogue"/>
    <hyperlink ref="D6" location="'Threat vs Asset'!A1" display="Threat vs Asset*"/>
    <hyperlink ref="D7" location="'Impact-Likelihood (Risk Matrix)'!A1" display="Impact-Likelihood (Risk Matrix)"/>
    <hyperlink ref="D8" location="'Likelihood Estimation Scale'!A1" display="Likelihood Estimation Scale"/>
    <hyperlink ref="E6" location="'Threat vs Asset'!A1" display="Threat vs Asset*"/>
    <hyperlink ref="E7" location="Graph!A1" display="Graph*"/>
    <hyperlink ref="E8" location="Dashboard!A1" display="Dashboard"/>
    <hyperlink ref="F6" location="Guidelines!A1" display="Guideline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H28"/>
  <sheetViews>
    <sheetView showGridLines="0" zoomScale="85" zoomScaleNormal="85" workbookViewId="0">
      <selection activeCell="B4" sqref="B4:B5"/>
    </sheetView>
  </sheetViews>
  <sheetFormatPr defaultColWidth="9.140625" defaultRowHeight="12.75" x14ac:dyDescent="0.2"/>
  <cols>
    <col min="1" max="1" width="1.85546875" style="103" customWidth="1"/>
    <col min="2" max="2" width="43.7109375" style="104" customWidth="1"/>
    <col min="3" max="3" width="45.85546875" style="104" customWidth="1"/>
    <col min="4" max="4" width="44.140625" style="104" customWidth="1"/>
    <col min="5" max="7" width="15.28515625" style="103" customWidth="1"/>
    <col min="8" max="8" width="29.42578125" style="103" customWidth="1"/>
    <col min="9" max="16384" width="9.140625" style="103"/>
  </cols>
  <sheetData>
    <row r="2" spans="2:8" ht="70.5" customHeight="1" x14ac:dyDescent="0.2">
      <c r="C2" s="161" t="s">
        <v>331</v>
      </c>
      <c r="D2" s="161"/>
    </row>
    <row r="4" spans="2:8" x14ac:dyDescent="0.2">
      <c r="B4" s="225" t="s">
        <v>304</v>
      </c>
      <c r="C4" s="224" t="s">
        <v>303</v>
      </c>
      <c r="D4" s="224" t="s">
        <v>302</v>
      </c>
      <c r="E4" s="223" t="s">
        <v>301</v>
      </c>
      <c r="F4" s="223"/>
      <c r="G4" s="223"/>
    </row>
    <row r="5" spans="2:8" x14ac:dyDescent="0.2">
      <c r="B5" s="226"/>
      <c r="C5" s="224"/>
      <c r="D5" s="224"/>
      <c r="E5" s="114" t="s">
        <v>196</v>
      </c>
      <c r="F5" s="113" t="s">
        <v>197</v>
      </c>
      <c r="G5" s="112" t="s">
        <v>198</v>
      </c>
    </row>
    <row r="6" spans="2:8" ht="16.5" customHeight="1" x14ac:dyDescent="0.2">
      <c r="B6" s="108" t="s">
        <v>300</v>
      </c>
      <c r="C6" s="110" t="s">
        <v>299</v>
      </c>
      <c r="D6" s="116" t="s">
        <v>321</v>
      </c>
      <c r="E6" s="107"/>
      <c r="F6" s="106"/>
      <c r="G6" s="105"/>
      <c r="H6" s="111"/>
    </row>
    <row r="7" spans="2:8" ht="16.5" customHeight="1" x14ac:dyDescent="0.2">
      <c r="B7" s="108"/>
      <c r="C7" s="108" t="s">
        <v>298</v>
      </c>
      <c r="D7" s="116" t="s">
        <v>321</v>
      </c>
      <c r="E7" s="109"/>
      <c r="F7" s="106"/>
      <c r="G7" s="105"/>
    </row>
    <row r="8" spans="2:8" ht="16.5" customHeight="1" x14ac:dyDescent="0.2">
      <c r="B8" s="108"/>
      <c r="C8" s="108" t="s">
        <v>297</v>
      </c>
      <c r="D8" s="116" t="s">
        <v>321</v>
      </c>
      <c r="E8" s="109"/>
      <c r="F8" s="106"/>
      <c r="G8" s="105"/>
    </row>
    <row r="9" spans="2:8" ht="16.5" customHeight="1" x14ac:dyDescent="0.2">
      <c r="B9" s="108"/>
      <c r="C9" s="108" t="s">
        <v>296</v>
      </c>
      <c r="D9" s="116" t="s">
        <v>321</v>
      </c>
      <c r="E9" s="109"/>
      <c r="F9" s="106"/>
      <c r="G9" s="105"/>
    </row>
    <row r="10" spans="2:8" ht="16.5" customHeight="1" x14ac:dyDescent="0.2">
      <c r="B10" s="108"/>
      <c r="C10" s="108" t="s">
        <v>295</v>
      </c>
      <c r="D10" s="116" t="s">
        <v>321</v>
      </c>
      <c r="E10" s="107"/>
      <c r="F10" s="106"/>
      <c r="G10" s="105"/>
    </row>
    <row r="11" spans="2:8" ht="16.5" customHeight="1" x14ac:dyDescent="0.2">
      <c r="B11" s="108"/>
      <c r="C11" s="108" t="s">
        <v>294</v>
      </c>
      <c r="D11" s="116" t="s">
        <v>321</v>
      </c>
      <c r="E11" s="107"/>
      <c r="F11" s="106"/>
      <c r="G11" s="105"/>
    </row>
    <row r="12" spans="2:8" ht="16.5" customHeight="1" x14ac:dyDescent="0.2">
      <c r="B12" s="108"/>
      <c r="C12" s="108" t="s">
        <v>293</v>
      </c>
      <c r="D12" s="116" t="s">
        <v>321</v>
      </c>
      <c r="E12" s="107"/>
      <c r="F12" s="106"/>
      <c r="G12" s="105"/>
    </row>
    <row r="13" spans="2:8" ht="16.5" customHeight="1" x14ac:dyDescent="0.2">
      <c r="B13" s="108"/>
      <c r="C13" s="108" t="s">
        <v>292</v>
      </c>
      <c r="D13" s="116" t="s">
        <v>321</v>
      </c>
      <c r="E13" s="109"/>
      <c r="F13" s="106"/>
      <c r="G13" s="105"/>
    </row>
    <row r="14" spans="2:8" ht="16.5" customHeight="1" x14ac:dyDescent="0.2">
      <c r="B14" s="108" t="s">
        <v>291</v>
      </c>
      <c r="C14" s="108" t="s">
        <v>290</v>
      </c>
      <c r="D14" s="116" t="s">
        <v>321</v>
      </c>
      <c r="E14" s="107"/>
      <c r="F14" s="106"/>
      <c r="G14" s="105"/>
    </row>
    <row r="15" spans="2:8" ht="16.5" customHeight="1" x14ac:dyDescent="0.2">
      <c r="B15" s="108"/>
      <c r="C15" s="108" t="s">
        <v>289</v>
      </c>
      <c r="D15" s="116" t="s">
        <v>321</v>
      </c>
      <c r="E15" s="107"/>
      <c r="F15" s="106"/>
      <c r="G15" s="105"/>
    </row>
    <row r="16" spans="2:8" ht="16.5" customHeight="1" x14ac:dyDescent="0.2">
      <c r="B16" s="108"/>
      <c r="C16" s="108" t="s">
        <v>288</v>
      </c>
      <c r="D16" s="116" t="s">
        <v>321</v>
      </c>
      <c r="E16" s="107"/>
      <c r="F16" s="106"/>
      <c r="G16" s="105"/>
    </row>
    <row r="17" spans="2:7" ht="16.5" customHeight="1" x14ac:dyDescent="0.2">
      <c r="B17" s="108"/>
      <c r="C17" s="108" t="s">
        <v>287</v>
      </c>
      <c r="D17" s="116" t="s">
        <v>321</v>
      </c>
      <c r="E17" s="109"/>
      <c r="F17" s="106"/>
      <c r="G17" s="105"/>
    </row>
    <row r="18" spans="2:7" ht="16.5" customHeight="1" x14ac:dyDescent="0.2">
      <c r="B18" s="108" t="s">
        <v>286</v>
      </c>
      <c r="C18" s="108" t="s">
        <v>285</v>
      </c>
      <c r="D18" s="116" t="s">
        <v>321</v>
      </c>
      <c r="E18" s="109"/>
      <c r="F18" s="106"/>
      <c r="G18" s="105"/>
    </row>
    <row r="19" spans="2:7" ht="16.5" customHeight="1" x14ac:dyDescent="0.2">
      <c r="B19" s="108" t="s">
        <v>284</v>
      </c>
      <c r="C19" s="108" t="s">
        <v>283</v>
      </c>
      <c r="D19" s="116" t="s">
        <v>321</v>
      </c>
      <c r="E19" s="109"/>
      <c r="F19" s="106"/>
      <c r="G19" s="105"/>
    </row>
    <row r="20" spans="2:7" ht="16.5" customHeight="1" x14ac:dyDescent="0.2">
      <c r="B20" s="108"/>
      <c r="C20" s="108" t="s">
        <v>282</v>
      </c>
      <c r="D20" s="116" t="s">
        <v>321</v>
      </c>
      <c r="E20" s="107"/>
      <c r="F20" s="106"/>
      <c r="G20" s="105"/>
    </row>
    <row r="21" spans="2:7" ht="16.5" customHeight="1" x14ac:dyDescent="0.2">
      <c r="B21" s="108"/>
      <c r="C21" s="108" t="s">
        <v>281</v>
      </c>
      <c r="D21" s="116" t="s">
        <v>321</v>
      </c>
      <c r="E21" s="107"/>
      <c r="F21" s="106"/>
      <c r="G21" s="105"/>
    </row>
    <row r="22" spans="2:7" ht="16.5" customHeight="1" x14ac:dyDescent="0.2">
      <c r="B22" s="108"/>
      <c r="C22" s="108" t="s">
        <v>280</v>
      </c>
      <c r="D22" s="116" t="s">
        <v>321</v>
      </c>
      <c r="E22" s="107"/>
      <c r="F22" s="106"/>
      <c r="G22" s="105"/>
    </row>
    <row r="23" spans="2:7" ht="16.5" customHeight="1" x14ac:dyDescent="0.2">
      <c r="B23" s="108"/>
      <c r="C23" s="108" t="s">
        <v>279</v>
      </c>
      <c r="D23" s="116" t="s">
        <v>321</v>
      </c>
      <c r="E23" s="107"/>
      <c r="F23" s="106"/>
      <c r="G23" s="105"/>
    </row>
    <row r="24" spans="2:7" ht="16.5" customHeight="1" x14ac:dyDescent="0.2">
      <c r="B24" s="108"/>
      <c r="C24" s="108" t="s">
        <v>278</v>
      </c>
      <c r="D24" s="116" t="s">
        <v>321</v>
      </c>
      <c r="E24" s="109"/>
      <c r="F24" s="106"/>
      <c r="G24" s="105"/>
    </row>
    <row r="25" spans="2:7" ht="16.5" customHeight="1" x14ac:dyDescent="0.2">
      <c r="B25" s="108"/>
      <c r="C25" s="108" t="s">
        <v>277</v>
      </c>
      <c r="D25" s="116" t="s">
        <v>321</v>
      </c>
      <c r="E25" s="107"/>
      <c r="F25" s="106"/>
      <c r="G25" s="105"/>
    </row>
    <row r="26" spans="2:7" ht="16.5" customHeight="1" x14ac:dyDescent="0.2">
      <c r="B26" s="108" t="s">
        <v>276</v>
      </c>
      <c r="C26" s="108" t="s">
        <v>276</v>
      </c>
      <c r="D26" s="116" t="s">
        <v>321</v>
      </c>
      <c r="E26" s="107"/>
      <c r="F26" s="106"/>
      <c r="G26" s="105"/>
    </row>
    <row r="27" spans="2:7" ht="16.5" customHeight="1" x14ac:dyDescent="0.2">
      <c r="B27" s="108" t="s">
        <v>275</v>
      </c>
      <c r="C27" s="108" t="s">
        <v>275</v>
      </c>
      <c r="D27" s="116" t="s">
        <v>321</v>
      </c>
      <c r="E27" s="109"/>
      <c r="F27" s="106"/>
      <c r="G27" s="105"/>
    </row>
    <row r="28" spans="2:7" ht="16.5" customHeight="1" x14ac:dyDescent="0.2">
      <c r="B28" s="108" t="s">
        <v>274</v>
      </c>
      <c r="C28" s="108" t="s">
        <v>274</v>
      </c>
      <c r="D28" s="116" t="s">
        <v>321</v>
      </c>
      <c r="E28" s="107"/>
      <c r="F28" s="106"/>
      <c r="G28" s="105"/>
    </row>
  </sheetData>
  <mergeCells count="5">
    <mergeCell ref="E4:G4"/>
    <mergeCell ref="C4:C5"/>
    <mergeCell ref="D4:D5"/>
    <mergeCell ref="B4:B5"/>
    <mergeCell ref="C2:D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6" sqref="G6"/>
    </sheetView>
  </sheetViews>
  <sheetFormatPr defaultColWidth="9.140625" defaultRowHeight="15" x14ac:dyDescent="0.25"/>
  <cols>
    <col min="1" max="1" width="8.7109375" style="102" customWidth="1"/>
    <col min="2" max="16384" width="9.140625" style="102"/>
  </cols>
  <sheetData>
    <row r="1" spans="1:1" x14ac:dyDescent="0.25">
      <c r="A1" s="101" t="s">
        <v>262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pageSetUpPr fitToPage="1"/>
  </sheetPr>
  <dimension ref="A2:I37"/>
  <sheetViews>
    <sheetView zoomScale="85" zoomScaleNormal="85" zoomScaleSheetLayoutView="85" workbookViewId="0">
      <selection activeCell="E2" sqref="E2"/>
    </sheetView>
  </sheetViews>
  <sheetFormatPr defaultColWidth="9.140625" defaultRowHeight="15" x14ac:dyDescent="0.25"/>
  <cols>
    <col min="1" max="1" width="0.28515625" style="63" customWidth="1"/>
    <col min="2" max="2" width="26.28515625" style="63" bestFit="1" customWidth="1"/>
    <col min="3" max="3" width="70.28515625" style="48" customWidth="1"/>
    <col min="4" max="4" width="1.85546875" style="63" customWidth="1"/>
    <col min="5" max="7" width="29.7109375" style="63" customWidth="1"/>
    <col min="8" max="8" width="21.7109375" style="63" customWidth="1"/>
    <col min="9" max="9" width="3.85546875" style="63" customWidth="1"/>
    <col min="10" max="16384" width="9.140625" style="63"/>
  </cols>
  <sheetData>
    <row r="2" spans="1:9" ht="61.5" x14ac:dyDescent="0.25">
      <c r="C2" s="85" t="s">
        <v>324</v>
      </c>
      <c r="E2" s="93" t="s">
        <v>263</v>
      </c>
      <c r="F2" s="91"/>
      <c r="G2" s="91"/>
      <c r="H2" s="91"/>
    </row>
    <row r="3" spans="1:9" x14ac:dyDescent="0.25">
      <c r="C3" s="85"/>
      <c r="G3" s="91"/>
      <c r="H3" s="91"/>
    </row>
    <row r="4" spans="1:9" x14ac:dyDescent="0.25">
      <c r="B4" s="71" t="s">
        <v>237</v>
      </c>
      <c r="C4" s="70"/>
      <c r="E4" s="92" t="s">
        <v>259</v>
      </c>
      <c r="F4" s="69" t="s">
        <v>260</v>
      </c>
      <c r="G4" s="91"/>
      <c r="H4" s="91"/>
    </row>
    <row r="5" spans="1:9" ht="150" x14ac:dyDescent="0.25">
      <c r="B5" s="73" t="s">
        <v>236</v>
      </c>
      <c r="C5" s="49" t="s">
        <v>235</v>
      </c>
      <c r="E5" s="93"/>
      <c r="F5" s="90" t="s">
        <v>232</v>
      </c>
      <c r="G5" s="91"/>
      <c r="H5" s="91"/>
    </row>
    <row r="6" spans="1:9" ht="150" x14ac:dyDescent="0.25">
      <c r="B6" s="84" t="s">
        <v>234</v>
      </c>
      <c r="C6" s="67" t="s">
        <v>233</v>
      </c>
      <c r="D6" s="83"/>
      <c r="E6" s="94"/>
      <c r="F6" s="76" t="s">
        <v>232</v>
      </c>
      <c r="G6" s="91"/>
      <c r="H6" s="91"/>
    </row>
    <row r="7" spans="1:9" ht="345" x14ac:dyDescent="0.25">
      <c r="B7" s="5" t="s">
        <v>231</v>
      </c>
      <c r="C7" s="82" t="s">
        <v>230</v>
      </c>
      <c r="D7" s="80"/>
      <c r="E7" s="93"/>
      <c r="F7" s="81" t="s">
        <v>232</v>
      </c>
      <c r="G7" s="91"/>
      <c r="H7" s="91"/>
      <c r="I7" s="80"/>
    </row>
    <row r="8" spans="1:9" x14ac:dyDescent="0.25">
      <c r="B8" s="79"/>
      <c r="C8" s="78"/>
    </row>
    <row r="9" spans="1:9" ht="30" x14ac:dyDescent="0.25">
      <c r="B9" s="71" t="s">
        <v>229</v>
      </c>
      <c r="C9" s="77"/>
      <c r="E9" s="152" t="s">
        <v>259</v>
      </c>
      <c r="F9" s="36" t="s">
        <v>333</v>
      </c>
      <c r="G9" s="152" t="s">
        <v>334</v>
      </c>
      <c r="H9" s="153" t="s">
        <v>260</v>
      </c>
    </row>
    <row r="10" spans="1:9" ht="60" x14ac:dyDescent="0.25">
      <c r="B10" s="73" t="s">
        <v>146</v>
      </c>
      <c r="C10" s="49" t="s">
        <v>228</v>
      </c>
      <c r="E10" s="158"/>
      <c r="F10" s="95" t="s">
        <v>254</v>
      </c>
      <c r="G10" s="95">
        <f>IF(F10="Very High",(2*E10),IF(F10="High",(1*E10),IF(F10="Low",(0.2*E10),IF(F10="Moderate",(0.5*E10),"N/A"))))</f>
        <v>0</v>
      </c>
      <c r="H10" s="72" t="s">
        <v>227</v>
      </c>
    </row>
    <row r="11" spans="1:9" ht="120" x14ac:dyDescent="0.25">
      <c r="B11" s="75" t="s">
        <v>147</v>
      </c>
      <c r="C11" s="49" t="s">
        <v>226</v>
      </c>
      <c r="E11" s="95"/>
      <c r="F11" s="95" t="s">
        <v>254</v>
      </c>
      <c r="G11" s="95">
        <f t="shared" ref="G11:G16" si="0">IF(F11="Very High",(2*E11),IF(F11="High",(1*E11),IF(F11="Low",(0.2*E11),IF(F11="Moderate",(0.5*E11),"N/A"))))</f>
        <v>0</v>
      </c>
      <c r="H11" s="72" t="s">
        <v>225</v>
      </c>
    </row>
    <row r="12" spans="1:9" ht="75" x14ac:dyDescent="0.25">
      <c r="B12" s="75" t="s">
        <v>148</v>
      </c>
      <c r="C12" s="67" t="s">
        <v>258</v>
      </c>
      <c r="D12" s="64"/>
      <c r="E12" s="95"/>
      <c r="F12" s="95" t="s">
        <v>254</v>
      </c>
      <c r="G12" s="95">
        <f t="shared" si="0"/>
        <v>0</v>
      </c>
      <c r="H12" s="66" t="s">
        <v>232</v>
      </c>
    </row>
    <row r="13" spans="1:9" ht="30" x14ac:dyDescent="0.25">
      <c r="A13" s="64"/>
      <c r="B13" s="74" t="s">
        <v>149</v>
      </c>
      <c r="C13" s="67" t="s">
        <v>224</v>
      </c>
      <c r="D13" s="64"/>
      <c r="E13" s="95"/>
      <c r="F13" s="95" t="s">
        <v>254</v>
      </c>
      <c r="G13" s="95">
        <f t="shared" si="0"/>
        <v>0</v>
      </c>
      <c r="H13" s="66" t="s">
        <v>232</v>
      </c>
    </row>
    <row r="14" spans="1:9" ht="105" x14ac:dyDescent="0.25">
      <c r="B14" s="73" t="s">
        <v>150</v>
      </c>
      <c r="C14" s="49" t="s">
        <v>257</v>
      </c>
      <c r="E14" s="95"/>
      <c r="F14" s="95" t="s">
        <v>254</v>
      </c>
      <c r="G14" s="95">
        <f t="shared" si="0"/>
        <v>0</v>
      </c>
      <c r="H14" s="72" t="s">
        <v>232</v>
      </c>
    </row>
    <row r="15" spans="1:9" ht="75" x14ac:dyDescent="0.25">
      <c r="B15" s="73" t="s">
        <v>151</v>
      </c>
      <c r="C15" s="49" t="s">
        <v>223</v>
      </c>
      <c r="E15" s="95"/>
      <c r="F15" s="95" t="s">
        <v>254</v>
      </c>
      <c r="G15" s="95">
        <f t="shared" si="0"/>
        <v>0</v>
      </c>
      <c r="H15" s="72" t="s">
        <v>222</v>
      </c>
    </row>
    <row r="16" spans="1:9" ht="30" x14ac:dyDescent="0.25">
      <c r="B16" s="73" t="s">
        <v>152</v>
      </c>
      <c r="C16" s="49" t="s">
        <v>221</v>
      </c>
      <c r="E16" s="95"/>
      <c r="F16" s="95" t="s">
        <v>254</v>
      </c>
      <c r="G16" s="95">
        <f t="shared" si="0"/>
        <v>0</v>
      </c>
      <c r="H16" s="72" t="s">
        <v>232</v>
      </c>
    </row>
    <row r="18" spans="2:6" ht="30" x14ac:dyDescent="0.25">
      <c r="B18" s="77" t="s">
        <v>323</v>
      </c>
      <c r="C18" s="70"/>
      <c r="E18" s="127" t="s">
        <v>259</v>
      </c>
      <c r="F18" s="128" t="s">
        <v>260</v>
      </c>
    </row>
    <row r="19" spans="2:6" ht="36" customHeight="1" x14ac:dyDescent="0.25">
      <c r="B19" s="163" t="s">
        <v>220</v>
      </c>
      <c r="C19" s="67" t="s">
        <v>219</v>
      </c>
      <c r="D19" s="64"/>
      <c r="E19" s="96"/>
      <c r="F19" s="65">
        <f>IF(E19="Yes",1,0)</f>
        <v>0</v>
      </c>
    </row>
    <row r="20" spans="2:6" ht="30" x14ac:dyDescent="0.25">
      <c r="B20" s="164"/>
      <c r="C20" s="68" t="s">
        <v>218</v>
      </c>
      <c r="D20" s="64"/>
      <c r="E20" s="96"/>
      <c r="F20" s="65">
        <f t="shared" ref="F20:F37" si="1">IF(E20="Yes",1,0)</f>
        <v>0</v>
      </c>
    </row>
    <row r="21" spans="2:6" ht="30" x14ac:dyDescent="0.25">
      <c r="B21" s="164"/>
      <c r="C21" s="68" t="s">
        <v>217</v>
      </c>
      <c r="D21" s="64"/>
      <c r="E21" s="96"/>
      <c r="F21" s="65">
        <f t="shared" si="1"/>
        <v>0</v>
      </c>
    </row>
    <row r="22" spans="2:6" ht="30" x14ac:dyDescent="0.25">
      <c r="B22" s="164"/>
      <c r="C22" s="68" t="s">
        <v>216</v>
      </c>
      <c r="D22" s="64"/>
      <c r="E22" s="96"/>
      <c r="F22" s="65">
        <f t="shared" si="1"/>
        <v>0</v>
      </c>
    </row>
    <row r="23" spans="2:6" ht="30" x14ac:dyDescent="0.25">
      <c r="B23" s="164"/>
      <c r="C23" s="68" t="s">
        <v>215</v>
      </c>
      <c r="D23" s="64"/>
      <c r="E23" s="96"/>
      <c r="F23" s="65">
        <f t="shared" si="1"/>
        <v>0</v>
      </c>
    </row>
    <row r="24" spans="2:6" ht="30" x14ac:dyDescent="0.25">
      <c r="B24" s="164"/>
      <c r="C24" s="68" t="s">
        <v>214</v>
      </c>
      <c r="D24" s="64"/>
      <c r="E24" s="96"/>
      <c r="F24" s="65">
        <f t="shared" si="1"/>
        <v>0</v>
      </c>
    </row>
    <row r="25" spans="2:6" ht="105" x14ac:dyDescent="0.25">
      <c r="B25" s="164"/>
      <c r="C25" s="67" t="s">
        <v>213</v>
      </c>
      <c r="D25" s="64"/>
      <c r="E25" s="96"/>
      <c r="F25" s="65">
        <f t="shared" si="1"/>
        <v>0</v>
      </c>
    </row>
    <row r="26" spans="2:6" x14ac:dyDescent="0.25">
      <c r="B26" s="165"/>
      <c r="C26" s="67" t="s">
        <v>212</v>
      </c>
      <c r="D26" s="64"/>
      <c r="E26" s="96"/>
      <c r="F26" s="65">
        <f t="shared" si="1"/>
        <v>0</v>
      </c>
    </row>
    <row r="27" spans="2:6" ht="17.25" customHeight="1" x14ac:dyDescent="0.25">
      <c r="B27" s="162" t="s">
        <v>211</v>
      </c>
      <c r="C27" s="67" t="s">
        <v>210</v>
      </c>
      <c r="D27" s="64"/>
      <c r="E27" s="96"/>
      <c r="F27" s="65">
        <f t="shared" si="1"/>
        <v>0</v>
      </c>
    </row>
    <row r="28" spans="2:6" x14ac:dyDescent="0.25">
      <c r="B28" s="162"/>
      <c r="C28" s="67" t="s">
        <v>209</v>
      </c>
      <c r="D28" s="64"/>
      <c r="E28" s="96"/>
      <c r="F28" s="65">
        <f t="shared" si="1"/>
        <v>0</v>
      </c>
    </row>
    <row r="29" spans="2:6" x14ac:dyDescent="0.25">
      <c r="B29" s="162"/>
      <c r="C29" s="67" t="s">
        <v>208</v>
      </c>
      <c r="D29" s="64"/>
      <c r="E29" s="96"/>
      <c r="F29" s="65">
        <f t="shared" si="1"/>
        <v>0</v>
      </c>
    </row>
    <row r="30" spans="2:6" x14ac:dyDescent="0.25">
      <c r="B30" s="162"/>
      <c r="C30" s="67" t="s">
        <v>207</v>
      </c>
      <c r="D30" s="64"/>
      <c r="E30" s="96"/>
      <c r="F30" s="65">
        <f t="shared" si="1"/>
        <v>0</v>
      </c>
    </row>
    <row r="31" spans="2:6" x14ac:dyDescent="0.25">
      <c r="B31" s="162"/>
      <c r="C31" s="67" t="s">
        <v>206</v>
      </c>
      <c r="D31" s="64"/>
      <c r="E31" s="96"/>
      <c r="F31" s="65">
        <f t="shared" si="1"/>
        <v>0</v>
      </c>
    </row>
    <row r="32" spans="2:6" x14ac:dyDescent="0.25">
      <c r="B32" s="162"/>
      <c r="C32" s="67" t="s">
        <v>205</v>
      </c>
      <c r="D32" s="64"/>
      <c r="E32" s="96"/>
      <c r="F32" s="65">
        <f t="shared" si="1"/>
        <v>0</v>
      </c>
    </row>
    <row r="33" spans="2:6" x14ac:dyDescent="0.25">
      <c r="B33" s="162"/>
      <c r="C33" s="67" t="s">
        <v>204</v>
      </c>
      <c r="D33" s="64"/>
      <c r="E33" s="96"/>
      <c r="F33" s="65">
        <f t="shared" si="1"/>
        <v>0</v>
      </c>
    </row>
    <row r="34" spans="2:6" x14ac:dyDescent="0.25">
      <c r="B34" s="162"/>
      <c r="C34" s="67" t="s">
        <v>203</v>
      </c>
      <c r="D34" s="64"/>
      <c r="E34" s="96"/>
      <c r="F34" s="65">
        <f t="shared" si="1"/>
        <v>0</v>
      </c>
    </row>
    <row r="35" spans="2:6" x14ac:dyDescent="0.25">
      <c r="B35" s="162"/>
      <c r="C35" s="67" t="s">
        <v>202</v>
      </c>
      <c r="D35" s="64"/>
      <c r="E35" s="96"/>
      <c r="F35" s="65">
        <f t="shared" si="1"/>
        <v>0</v>
      </c>
    </row>
    <row r="36" spans="2:6" x14ac:dyDescent="0.25">
      <c r="B36" s="162"/>
      <c r="C36" s="67" t="s">
        <v>201</v>
      </c>
      <c r="D36" s="64"/>
      <c r="E36" s="96"/>
      <c r="F36" s="65">
        <f t="shared" si="1"/>
        <v>0</v>
      </c>
    </row>
    <row r="37" spans="2:6" x14ac:dyDescent="0.25">
      <c r="B37" s="162"/>
      <c r="C37" s="67" t="s">
        <v>200</v>
      </c>
      <c r="D37" s="64"/>
      <c r="E37" s="96"/>
      <c r="F37" s="65">
        <f t="shared" si="1"/>
        <v>0</v>
      </c>
    </row>
  </sheetData>
  <protectedRanges>
    <protectedRange sqref="E19:E37" name="Range3"/>
    <protectedRange sqref="E10:G16" name="Range2"/>
    <protectedRange sqref="E5:E7" name="Range1"/>
  </protectedRanges>
  <mergeCells count="2">
    <mergeCell ref="B27:B37"/>
    <mergeCell ref="B19:B26"/>
  </mergeCells>
  <dataValidations count="4">
    <dataValidation type="list" allowBlank="1" showInputMessage="1" showErrorMessage="1" sqref="E19:E37">
      <formula1>"Yes,No"</formula1>
    </dataValidation>
    <dataValidation type="list" allowBlank="1" showInputMessage="1" showErrorMessage="1" sqref="E11:E16">
      <formula1>"0,0,25,0,50,0,75,1"</formula1>
    </dataValidation>
    <dataValidation type="list" allowBlank="1" showInputMessage="1" showErrorMessage="1" sqref="F10:F16">
      <formula1>"Very High,High,Moderate,Low,"</formula1>
    </dataValidation>
    <dataValidation type="list" allowBlank="1" showInputMessage="1" showErrorMessage="1" sqref="E10">
      <formula1>"0,0,25,0,50,0,75,1"</formula1>
    </dataValidation>
  </dataValidations>
  <pageMargins left="0.51181102362204722" right="0.15748031496062992" top="0.62992125984251968" bottom="0.74803149606299213" header="0.23622047244094491" footer="0.31496062992125984"/>
  <pageSetup paperSize="8" scale="51" orientation="portrait"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H9"/>
  <sheetViews>
    <sheetView zoomScale="90" zoomScaleNormal="90" workbookViewId="0">
      <pane ySplit="3" topLeftCell="A4" activePane="bottomLeft" state="frozenSplit"/>
      <selection pane="bottomLeft" activeCell="B2" sqref="B2:B3"/>
    </sheetView>
  </sheetViews>
  <sheetFormatPr defaultColWidth="9.140625" defaultRowHeight="15" x14ac:dyDescent="0.25"/>
  <cols>
    <col min="1" max="1" width="3.7109375" style="48" customWidth="1"/>
    <col min="2" max="2" width="9.140625" style="48" customWidth="1"/>
    <col min="3" max="3" width="16.28515625" style="48" customWidth="1"/>
    <col min="4" max="4" width="33.28515625" style="48" customWidth="1"/>
    <col min="5" max="5" width="7" style="48" customWidth="1"/>
    <col min="6" max="6" width="33.28515625" style="48" customWidth="1"/>
    <col min="7" max="7" width="7" style="48" customWidth="1"/>
    <col min="8" max="8" width="33.28515625" style="48" customWidth="1"/>
    <col min="9" max="9" width="14.140625" style="48" customWidth="1"/>
    <col min="10" max="16384" width="9.140625" style="48"/>
  </cols>
  <sheetData>
    <row r="1" spans="2:8" ht="97.5" customHeight="1" x14ac:dyDescent="0.25">
      <c r="D1" s="168" t="s">
        <v>325</v>
      </c>
      <c r="E1" s="168"/>
      <c r="F1" s="168"/>
      <c r="G1" s="168"/>
      <c r="H1" s="168"/>
    </row>
    <row r="2" spans="2:8" ht="15" customHeight="1" x14ac:dyDescent="0.25">
      <c r="B2" s="166" t="s">
        <v>256</v>
      </c>
      <c r="C2" s="166" t="s">
        <v>255</v>
      </c>
      <c r="D2" s="88" t="s">
        <v>229</v>
      </c>
      <c r="E2" s="88"/>
      <c r="F2" s="167" t="s">
        <v>229</v>
      </c>
      <c r="G2" s="167"/>
      <c r="H2" s="167"/>
    </row>
    <row r="3" spans="2:8" x14ac:dyDescent="0.25">
      <c r="B3" s="166"/>
      <c r="C3" s="166"/>
      <c r="D3" s="87" t="s">
        <v>151</v>
      </c>
      <c r="E3" s="87"/>
      <c r="F3" s="87" t="s">
        <v>146</v>
      </c>
      <c r="G3" s="87"/>
      <c r="H3" s="87" t="s">
        <v>147</v>
      </c>
    </row>
    <row r="4" spans="2:8" ht="75" x14ac:dyDescent="0.25">
      <c r="B4" s="134">
        <v>1</v>
      </c>
      <c r="C4" s="134" t="s">
        <v>254</v>
      </c>
      <c r="D4" s="49" t="s">
        <v>253</v>
      </c>
      <c r="E4" s="49"/>
      <c r="F4" s="49" t="s">
        <v>252</v>
      </c>
      <c r="G4" s="49"/>
      <c r="H4" s="49" t="s">
        <v>251</v>
      </c>
    </row>
    <row r="5" spans="2:8" ht="75" x14ac:dyDescent="0.25">
      <c r="B5" s="134">
        <v>0.75</v>
      </c>
      <c r="C5" s="134" t="s">
        <v>175</v>
      </c>
      <c r="D5" s="49" t="s">
        <v>250</v>
      </c>
      <c r="E5" s="49"/>
      <c r="F5" s="49" t="s">
        <v>249</v>
      </c>
      <c r="G5" s="49"/>
      <c r="H5" s="49" t="s">
        <v>248</v>
      </c>
    </row>
    <row r="6" spans="2:8" ht="75" x14ac:dyDescent="0.25">
      <c r="B6" s="134">
        <v>0.5</v>
      </c>
      <c r="C6" s="134" t="s">
        <v>176</v>
      </c>
      <c r="D6" s="49" t="s">
        <v>247</v>
      </c>
      <c r="E6" s="49"/>
      <c r="F6" s="49" t="s">
        <v>246</v>
      </c>
      <c r="G6" s="49"/>
      <c r="H6" s="49" t="s">
        <v>245</v>
      </c>
    </row>
    <row r="7" spans="2:8" ht="75" x14ac:dyDescent="0.25">
      <c r="B7" s="134">
        <v>0.25</v>
      </c>
      <c r="C7" s="134" t="s">
        <v>177</v>
      </c>
      <c r="D7" s="49" t="s">
        <v>244</v>
      </c>
      <c r="E7" s="49"/>
      <c r="F7" s="49" t="s">
        <v>243</v>
      </c>
      <c r="G7" s="49"/>
      <c r="H7" s="49" t="s">
        <v>242</v>
      </c>
    </row>
    <row r="8" spans="2:8" ht="75" x14ac:dyDescent="0.25">
      <c r="B8" s="134">
        <v>0</v>
      </c>
      <c r="C8" s="134" t="s">
        <v>241</v>
      </c>
      <c r="D8" s="49" t="s">
        <v>240</v>
      </c>
      <c r="E8" s="49"/>
      <c r="F8" s="49" t="s">
        <v>239</v>
      </c>
      <c r="G8" s="49"/>
      <c r="H8" s="49" t="s">
        <v>238</v>
      </c>
    </row>
    <row r="9" spans="2:8" x14ac:dyDescent="0.25">
      <c r="B9" s="86"/>
    </row>
  </sheetData>
  <mergeCells count="4">
    <mergeCell ref="B2:B3"/>
    <mergeCell ref="C2:C3"/>
    <mergeCell ref="F2:H2"/>
    <mergeCell ref="D1:H1"/>
  </mergeCells>
  <pageMargins left="0.23" right="0.16" top="0.31" bottom="0.28000000000000003" header="0.31496062992125984" footer="0.16"/>
  <pageSetup paperSize="9" scale="96"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pageSetUpPr fitToPage="1"/>
  </sheetPr>
  <dimension ref="B1:K33"/>
  <sheetViews>
    <sheetView showGridLines="0" zoomScale="75" zoomScaleNormal="75" workbookViewId="0">
      <pane ySplit="4" topLeftCell="A5" activePane="bottomLeft" state="frozenSplit"/>
      <selection pane="bottomLeft" activeCell="B4" sqref="B4"/>
    </sheetView>
  </sheetViews>
  <sheetFormatPr defaultColWidth="9.140625" defaultRowHeight="15" x14ac:dyDescent="0.25"/>
  <cols>
    <col min="1" max="1" width="2.7109375" customWidth="1"/>
    <col min="2" max="2" width="14.85546875" bestFit="1" customWidth="1"/>
    <col min="3" max="3" width="14.85546875" customWidth="1"/>
    <col min="4" max="4" width="52.85546875" customWidth="1"/>
    <col min="5" max="5" width="102.5703125" hidden="1" customWidth="1"/>
    <col min="6" max="6" width="54.140625" customWidth="1"/>
    <col min="7" max="7" width="26" bestFit="1" customWidth="1"/>
    <col min="8" max="8" width="40.85546875" customWidth="1"/>
    <col min="9" max="9" width="6.140625" customWidth="1"/>
    <col min="10" max="10" width="24.28515625" customWidth="1"/>
    <col min="11" max="11" width="52.85546875" customWidth="1"/>
  </cols>
  <sheetData>
    <row r="1" spans="2:11" s="117" customFormat="1" x14ac:dyDescent="0.25"/>
    <row r="2" spans="2:11" s="117" customFormat="1" ht="67.5" customHeight="1" x14ac:dyDescent="0.25">
      <c r="D2" s="161" t="s">
        <v>327</v>
      </c>
      <c r="E2" s="161"/>
      <c r="F2" s="161"/>
    </row>
    <row r="3" spans="2:11" ht="27.75" customHeight="1" x14ac:dyDescent="0.25">
      <c r="B3" s="169" t="s">
        <v>322</v>
      </c>
      <c r="C3" s="170"/>
      <c r="D3" s="170"/>
      <c r="E3" s="170"/>
      <c r="F3" s="170"/>
      <c r="G3" s="170"/>
      <c r="H3" s="171"/>
    </row>
    <row r="4" spans="2:11" ht="39.75" customHeight="1" x14ac:dyDescent="0.25">
      <c r="B4" s="130" t="s">
        <v>156</v>
      </c>
      <c r="C4" s="130" t="s">
        <v>96</v>
      </c>
      <c r="D4" s="130" t="s">
        <v>157</v>
      </c>
      <c r="E4" s="131" t="s">
        <v>4</v>
      </c>
      <c r="F4" s="131" t="s">
        <v>56</v>
      </c>
      <c r="G4" s="131" t="s">
        <v>5</v>
      </c>
      <c r="H4" s="131" t="s">
        <v>57</v>
      </c>
      <c r="J4" s="150" t="s">
        <v>44</v>
      </c>
      <c r="K4" s="129" t="s">
        <v>45</v>
      </c>
    </row>
    <row r="5" spans="2:11" ht="30" x14ac:dyDescent="0.25">
      <c r="B5" s="138" t="s">
        <v>163</v>
      </c>
      <c r="C5" s="138" t="s">
        <v>14</v>
      </c>
      <c r="D5" s="138" t="s">
        <v>23</v>
      </c>
      <c r="E5" s="139" t="s">
        <v>58</v>
      </c>
      <c r="F5" s="140" t="s">
        <v>58</v>
      </c>
      <c r="G5" s="139" t="s">
        <v>10</v>
      </c>
      <c r="H5" s="139" t="s">
        <v>69</v>
      </c>
      <c r="J5" s="172" t="s">
        <v>6</v>
      </c>
      <c r="K5" s="172" t="s">
        <v>98</v>
      </c>
    </row>
    <row r="6" spans="2:11" ht="60" x14ac:dyDescent="0.25">
      <c r="B6" s="141" t="s">
        <v>163</v>
      </c>
      <c r="C6" s="141" t="s">
        <v>14</v>
      </c>
      <c r="D6" s="141" t="s">
        <v>19</v>
      </c>
      <c r="E6" s="142" t="s">
        <v>65</v>
      </c>
      <c r="F6" s="143" t="s">
        <v>65</v>
      </c>
      <c r="G6" s="142" t="s">
        <v>50</v>
      </c>
      <c r="H6" s="142" t="s">
        <v>99</v>
      </c>
      <c r="J6" s="173"/>
      <c r="K6" s="173"/>
    </row>
    <row r="7" spans="2:11" ht="75" x14ac:dyDescent="0.25">
      <c r="B7" s="141" t="s">
        <v>163</v>
      </c>
      <c r="C7" s="141" t="s">
        <v>164</v>
      </c>
      <c r="D7" s="144" t="s">
        <v>41</v>
      </c>
      <c r="E7" s="142" t="s">
        <v>66</v>
      </c>
      <c r="F7" s="143" t="s">
        <v>66</v>
      </c>
      <c r="G7" s="142" t="s">
        <v>11</v>
      </c>
      <c r="H7" s="142" t="s">
        <v>99</v>
      </c>
      <c r="J7" s="174"/>
      <c r="K7" s="174"/>
    </row>
    <row r="8" spans="2:11" ht="75" x14ac:dyDescent="0.25">
      <c r="B8" s="141" t="s">
        <v>163</v>
      </c>
      <c r="C8" s="141" t="s">
        <v>15</v>
      </c>
      <c r="D8" s="141" t="s">
        <v>42</v>
      </c>
      <c r="E8" s="142" t="s">
        <v>67</v>
      </c>
      <c r="F8" s="143" t="s">
        <v>67</v>
      </c>
      <c r="G8" s="142" t="s">
        <v>108</v>
      </c>
      <c r="H8" s="142" t="s">
        <v>100</v>
      </c>
      <c r="J8" s="151" t="s">
        <v>47</v>
      </c>
      <c r="K8" s="7" t="s">
        <v>48</v>
      </c>
    </row>
    <row r="9" spans="2:11" ht="60" x14ac:dyDescent="0.25">
      <c r="B9" s="141" t="s">
        <v>163</v>
      </c>
      <c r="C9" s="141" t="s">
        <v>16</v>
      </c>
      <c r="D9" s="141" t="s">
        <v>18</v>
      </c>
      <c r="E9" s="142" t="s">
        <v>107</v>
      </c>
      <c r="F9" s="143" t="s">
        <v>107</v>
      </c>
      <c r="G9" s="142" t="s">
        <v>10</v>
      </c>
      <c r="H9" s="142" t="s">
        <v>69</v>
      </c>
      <c r="J9" s="6" t="s">
        <v>8</v>
      </c>
      <c r="K9" s="7" t="s">
        <v>9</v>
      </c>
    </row>
    <row r="10" spans="2:11" ht="30" x14ac:dyDescent="0.25">
      <c r="B10" s="141" t="s">
        <v>163</v>
      </c>
      <c r="C10" s="141" t="s">
        <v>16</v>
      </c>
      <c r="D10" s="141" t="s">
        <v>20</v>
      </c>
      <c r="E10" s="142" t="s">
        <v>68</v>
      </c>
      <c r="F10" s="143" t="s">
        <v>68</v>
      </c>
      <c r="G10" s="142" t="s">
        <v>10</v>
      </c>
      <c r="H10" s="142" t="s">
        <v>60</v>
      </c>
      <c r="J10" s="6" t="s">
        <v>7</v>
      </c>
      <c r="K10" s="8" t="s">
        <v>49</v>
      </c>
    </row>
    <row r="11" spans="2:11" ht="60" x14ac:dyDescent="0.25">
      <c r="B11" s="141" t="s">
        <v>163</v>
      </c>
      <c r="C11" s="144" t="s">
        <v>16</v>
      </c>
      <c r="D11" s="144" t="s">
        <v>72</v>
      </c>
      <c r="E11" s="142" t="s">
        <v>70</v>
      </c>
      <c r="F11" s="143" t="s">
        <v>70</v>
      </c>
      <c r="G11" s="142" t="s">
        <v>11</v>
      </c>
      <c r="H11" s="142" t="s">
        <v>99</v>
      </c>
    </row>
    <row r="12" spans="2:11" ht="60" x14ac:dyDescent="0.25">
      <c r="B12" s="141" t="s">
        <v>163</v>
      </c>
      <c r="C12" s="144" t="s">
        <v>16</v>
      </c>
      <c r="D12" s="144" t="s">
        <v>71</v>
      </c>
      <c r="E12" s="142" t="s">
        <v>59</v>
      </c>
      <c r="F12" s="143" t="s">
        <v>59</v>
      </c>
      <c r="G12" s="142" t="s">
        <v>11</v>
      </c>
      <c r="H12" s="142" t="s">
        <v>101</v>
      </c>
    </row>
    <row r="13" spans="2:11" ht="30" x14ac:dyDescent="0.25">
      <c r="B13" s="141" t="s">
        <v>163</v>
      </c>
      <c r="C13" s="144" t="s">
        <v>16</v>
      </c>
      <c r="D13" s="144" t="s">
        <v>73</v>
      </c>
      <c r="E13" s="142" t="s">
        <v>74</v>
      </c>
      <c r="F13" s="143" t="s">
        <v>74</v>
      </c>
      <c r="G13" s="142" t="s">
        <v>6</v>
      </c>
      <c r="H13" s="142" t="s">
        <v>69</v>
      </c>
    </row>
    <row r="14" spans="2:11" ht="60" x14ac:dyDescent="0.25">
      <c r="B14" s="141" t="s">
        <v>163</v>
      </c>
      <c r="C14" s="141" t="s">
        <v>3</v>
      </c>
      <c r="D14" s="141" t="s">
        <v>43</v>
      </c>
      <c r="E14" s="142" t="s">
        <v>75</v>
      </c>
      <c r="F14" s="143" t="s">
        <v>75</v>
      </c>
      <c r="G14" s="142" t="s">
        <v>11</v>
      </c>
      <c r="H14" s="142" t="s">
        <v>102</v>
      </c>
    </row>
    <row r="15" spans="2:11" ht="75" x14ac:dyDescent="0.25">
      <c r="B15" s="141" t="s">
        <v>163</v>
      </c>
      <c r="C15" s="141" t="s">
        <v>51</v>
      </c>
      <c r="D15" s="141" t="s">
        <v>26</v>
      </c>
      <c r="E15" s="142" t="s">
        <v>76</v>
      </c>
      <c r="F15" s="143" t="s">
        <v>76</v>
      </c>
      <c r="G15" s="142" t="s">
        <v>108</v>
      </c>
      <c r="H15" s="142" t="s">
        <v>103</v>
      </c>
    </row>
    <row r="16" spans="2:11" ht="45" x14ac:dyDescent="0.25">
      <c r="B16" s="141" t="s">
        <v>163</v>
      </c>
      <c r="C16" s="141" t="s">
        <v>0</v>
      </c>
      <c r="D16" s="141" t="s">
        <v>28</v>
      </c>
      <c r="E16" s="142" t="s">
        <v>77</v>
      </c>
      <c r="F16" s="143" t="s">
        <v>77</v>
      </c>
      <c r="G16" s="142" t="s">
        <v>11</v>
      </c>
      <c r="H16" s="142" t="s">
        <v>104</v>
      </c>
    </row>
    <row r="17" spans="2:8" ht="30" x14ac:dyDescent="0.25">
      <c r="B17" s="141" t="s">
        <v>163</v>
      </c>
      <c r="C17" s="141" t="s">
        <v>0</v>
      </c>
      <c r="D17" s="145" t="s">
        <v>264</v>
      </c>
      <c r="E17" s="146" t="s">
        <v>92</v>
      </c>
      <c r="F17" s="146" t="s">
        <v>265</v>
      </c>
      <c r="G17" s="146" t="s">
        <v>7</v>
      </c>
      <c r="H17" s="146" t="s">
        <v>266</v>
      </c>
    </row>
    <row r="18" spans="2:8" ht="60" x14ac:dyDescent="0.25">
      <c r="B18" s="144" t="s">
        <v>165</v>
      </c>
      <c r="C18" s="141" t="s">
        <v>52</v>
      </c>
      <c r="D18" s="141" t="s">
        <v>27</v>
      </c>
      <c r="E18" s="142" t="s">
        <v>61</v>
      </c>
      <c r="F18" s="143" t="s">
        <v>61</v>
      </c>
      <c r="G18" s="142" t="s">
        <v>108</v>
      </c>
      <c r="H18" s="142" t="s">
        <v>62</v>
      </c>
    </row>
    <row r="19" spans="2:8" ht="90" x14ac:dyDescent="0.25">
      <c r="B19" s="144" t="s">
        <v>165</v>
      </c>
      <c r="C19" s="141" t="s">
        <v>12</v>
      </c>
      <c r="D19" s="141" t="s">
        <v>167</v>
      </c>
      <c r="E19" s="142" t="s">
        <v>63</v>
      </c>
      <c r="F19" s="143" t="s">
        <v>63</v>
      </c>
      <c r="G19" s="142" t="s">
        <v>7</v>
      </c>
      <c r="H19" s="142" t="s">
        <v>86</v>
      </c>
    </row>
    <row r="20" spans="2:8" ht="45" x14ac:dyDescent="0.25">
      <c r="B20" s="144" t="s">
        <v>165</v>
      </c>
      <c r="C20" s="141" t="s">
        <v>12</v>
      </c>
      <c r="D20" s="141" t="s">
        <v>168</v>
      </c>
      <c r="E20" s="142" t="s">
        <v>78</v>
      </c>
      <c r="F20" s="143" t="s">
        <v>78</v>
      </c>
      <c r="G20" s="142" t="s">
        <v>46</v>
      </c>
      <c r="H20" s="142" t="s">
        <v>79</v>
      </c>
    </row>
    <row r="21" spans="2:8" ht="60" x14ac:dyDescent="0.25">
      <c r="B21" s="144" t="s">
        <v>165</v>
      </c>
      <c r="C21" s="141" t="s">
        <v>12</v>
      </c>
      <c r="D21" s="141" t="s">
        <v>21</v>
      </c>
      <c r="E21" s="142" t="s">
        <v>81</v>
      </c>
      <c r="F21" s="143" t="s">
        <v>81</v>
      </c>
      <c r="G21" s="142" t="s">
        <v>54</v>
      </c>
      <c r="H21" s="142" t="s">
        <v>82</v>
      </c>
    </row>
    <row r="22" spans="2:8" ht="75" x14ac:dyDescent="0.25">
      <c r="B22" s="144" t="s">
        <v>165</v>
      </c>
      <c r="C22" s="141" t="s">
        <v>12</v>
      </c>
      <c r="D22" s="141" t="s">
        <v>22</v>
      </c>
      <c r="E22" s="142" t="s">
        <v>83</v>
      </c>
      <c r="F22" s="143" t="s">
        <v>83</v>
      </c>
      <c r="G22" s="142" t="s">
        <v>11</v>
      </c>
      <c r="H22" s="142" t="s">
        <v>105</v>
      </c>
    </row>
    <row r="23" spans="2:8" ht="105" x14ac:dyDescent="0.25">
      <c r="B23" s="144" t="s">
        <v>165</v>
      </c>
      <c r="C23" s="141" t="s">
        <v>12</v>
      </c>
      <c r="D23" s="141" t="s">
        <v>29</v>
      </c>
      <c r="E23" s="142" t="s">
        <v>87</v>
      </c>
      <c r="F23" s="147" t="s">
        <v>87</v>
      </c>
      <c r="G23" s="142" t="s">
        <v>112</v>
      </c>
      <c r="H23" s="142" t="s">
        <v>88</v>
      </c>
    </row>
    <row r="24" spans="2:8" ht="60" x14ac:dyDescent="0.25">
      <c r="B24" s="144" t="s">
        <v>165</v>
      </c>
      <c r="C24" s="144" t="s">
        <v>17</v>
      </c>
      <c r="D24" s="144" t="s">
        <v>169</v>
      </c>
      <c r="E24" s="142" t="s">
        <v>90</v>
      </c>
      <c r="F24" s="143" t="s">
        <v>90</v>
      </c>
      <c r="G24" s="142" t="s">
        <v>11</v>
      </c>
      <c r="H24" s="142" t="s">
        <v>89</v>
      </c>
    </row>
    <row r="25" spans="2:8" ht="105" x14ac:dyDescent="0.25">
      <c r="B25" s="144" t="s">
        <v>165</v>
      </c>
      <c r="C25" s="141" t="s">
        <v>170</v>
      </c>
      <c r="D25" s="141" t="s">
        <v>171</v>
      </c>
      <c r="E25" s="142" t="s">
        <v>80</v>
      </c>
      <c r="F25" s="143" t="s">
        <v>80</v>
      </c>
      <c r="G25" s="142" t="s">
        <v>53</v>
      </c>
      <c r="H25" s="142" t="s">
        <v>113</v>
      </c>
    </row>
    <row r="26" spans="2:8" s="3" customFormat="1" ht="105" x14ac:dyDescent="0.25">
      <c r="B26" s="148" t="s">
        <v>165</v>
      </c>
      <c r="C26" s="149" t="s">
        <v>170</v>
      </c>
      <c r="D26" s="149" t="s">
        <v>172</v>
      </c>
      <c r="E26" s="147" t="s">
        <v>80</v>
      </c>
      <c r="F26" s="143" t="s">
        <v>80</v>
      </c>
      <c r="G26" s="147" t="s">
        <v>53</v>
      </c>
      <c r="H26" s="147" t="s">
        <v>113</v>
      </c>
    </row>
    <row r="27" spans="2:8" ht="60" x14ac:dyDescent="0.25">
      <c r="B27" s="144" t="s">
        <v>165</v>
      </c>
      <c r="C27" s="141" t="s">
        <v>173</v>
      </c>
      <c r="D27" s="141" t="s">
        <v>24</v>
      </c>
      <c r="E27" s="142" t="s">
        <v>84</v>
      </c>
      <c r="F27" s="143" t="s">
        <v>84</v>
      </c>
      <c r="G27" s="142" t="s">
        <v>109</v>
      </c>
      <c r="H27" s="142" t="s">
        <v>85</v>
      </c>
    </row>
    <row r="28" spans="2:8" ht="90" x14ac:dyDescent="0.25">
      <c r="B28" s="144" t="s">
        <v>165</v>
      </c>
      <c r="C28" s="144" t="s">
        <v>174</v>
      </c>
      <c r="D28" s="144" t="s">
        <v>110</v>
      </c>
      <c r="E28" s="142" t="s">
        <v>111</v>
      </c>
      <c r="F28" s="143" t="s">
        <v>111</v>
      </c>
      <c r="G28" s="142" t="s">
        <v>11</v>
      </c>
      <c r="H28" s="142" t="s">
        <v>64</v>
      </c>
    </row>
    <row r="29" spans="2:8" ht="60" x14ac:dyDescent="0.25">
      <c r="B29" s="144" t="s">
        <v>166</v>
      </c>
      <c r="C29" s="144" t="s">
        <v>55</v>
      </c>
      <c r="D29" s="144" t="s">
        <v>2</v>
      </c>
      <c r="E29" s="142" t="s">
        <v>92</v>
      </c>
      <c r="F29" s="143" t="s">
        <v>92</v>
      </c>
      <c r="G29" s="142" t="s">
        <v>11</v>
      </c>
      <c r="H29" s="142" t="s">
        <v>101</v>
      </c>
    </row>
    <row r="30" spans="2:8" ht="60" x14ac:dyDescent="0.25">
      <c r="B30" s="144" t="s">
        <v>166</v>
      </c>
      <c r="C30" s="144" t="s">
        <v>55</v>
      </c>
      <c r="D30" s="144" t="s">
        <v>1</v>
      </c>
      <c r="E30" s="142" t="s">
        <v>91</v>
      </c>
      <c r="F30" s="143" t="s">
        <v>91</v>
      </c>
      <c r="G30" s="142" t="s">
        <v>11</v>
      </c>
      <c r="H30" s="142" t="s">
        <v>101</v>
      </c>
    </row>
    <row r="31" spans="2:8" ht="45" x14ac:dyDescent="0.25">
      <c r="B31" s="144" t="s">
        <v>166</v>
      </c>
      <c r="C31" s="144" t="s">
        <v>55</v>
      </c>
      <c r="D31" s="144" t="s">
        <v>13</v>
      </c>
      <c r="E31" s="142" t="s">
        <v>114</v>
      </c>
      <c r="F31" s="143" t="s">
        <v>114</v>
      </c>
      <c r="G31" s="142" t="s">
        <v>11</v>
      </c>
      <c r="H31" s="142" t="s">
        <v>106</v>
      </c>
    </row>
    <row r="32" spans="2:8" ht="60" x14ac:dyDescent="0.25">
      <c r="B32" s="144" t="s">
        <v>166</v>
      </c>
      <c r="C32" s="144" t="s">
        <v>55</v>
      </c>
      <c r="D32" s="144" t="s">
        <v>25</v>
      </c>
      <c r="E32" s="142" t="s">
        <v>93</v>
      </c>
      <c r="F32" s="143" t="s">
        <v>93</v>
      </c>
      <c r="G32" s="142" t="s">
        <v>11</v>
      </c>
      <c r="H32" s="142" t="s">
        <v>101</v>
      </c>
    </row>
    <row r="33" spans="2:8" ht="60" x14ac:dyDescent="0.25">
      <c r="B33" s="144" t="s">
        <v>166</v>
      </c>
      <c r="C33" s="144" t="s">
        <v>55</v>
      </c>
      <c r="D33" s="144" t="s">
        <v>94</v>
      </c>
      <c r="E33" s="142" t="s">
        <v>95</v>
      </c>
      <c r="F33" s="143" t="s">
        <v>95</v>
      </c>
      <c r="G33" s="142" t="s">
        <v>11</v>
      </c>
      <c r="H33" s="142" t="s">
        <v>101</v>
      </c>
    </row>
  </sheetData>
  <mergeCells count="4">
    <mergeCell ref="B3:H3"/>
    <mergeCell ref="D2:F2"/>
    <mergeCell ref="J5:J7"/>
    <mergeCell ref="K5:K7"/>
  </mergeCells>
  <pageMargins left="0.24" right="0.16" top="0.74803149606299213" bottom="0.74803149606299213" header="0.38" footer="0.31496062992125984"/>
  <pageSetup paperSize="8" scale="49" orientation="portrait" horizontalDpi="300" verticalDpi="300"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H17"/>
  <sheetViews>
    <sheetView showGridLines="0" zoomScale="85" zoomScaleNormal="85" workbookViewId="0">
      <selection activeCell="D6" sqref="D6"/>
    </sheetView>
  </sheetViews>
  <sheetFormatPr defaultColWidth="9.140625" defaultRowHeight="15" x14ac:dyDescent="0.25"/>
  <cols>
    <col min="1" max="1" width="4.7109375" customWidth="1"/>
    <col min="2" max="2" width="10" customWidth="1"/>
    <col min="3" max="3" width="4.42578125" customWidth="1"/>
    <col min="4" max="8" width="11.85546875" customWidth="1"/>
  </cols>
  <sheetData>
    <row r="1" spans="2:8" s="117" customFormat="1" x14ac:dyDescent="0.25"/>
    <row r="2" spans="2:8" s="117" customFormat="1" ht="75.75" customHeight="1" x14ac:dyDescent="0.25">
      <c r="D2" s="161" t="s">
        <v>328</v>
      </c>
      <c r="E2" s="161"/>
      <c r="F2" s="161"/>
      <c r="G2" s="161"/>
      <c r="H2" s="161"/>
    </row>
    <row r="4" spans="2:8" x14ac:dyDescent="0.25">
      <c r="D4" s="177" t="s">
        <v>160</v>
      </c>
      <c r="E4" s="177"/>
      <c r="F4" s="177"/>
      <c r="G4" s="177"/>
      <c r="H4" s="177"/>
    </row>
    <row r="5" spans="2:8" x14ac:dyDescent="0.25">
      <c r="D5" s="27">
        <v>1</v>
      </c>
      <c r="E5" s="27">
        <v>2</v>
      </c>
      <c r="F5" s="27">
        <v>3</v>
      </c>
      <c r="G5" s="27">
        <v>4</v>
      </c>
      <c r="H5" s="27">
        <v>5</v>
      </c>
    </row>
    <row r="6" spans="2:8" ht="38.25" customHeight="1" x14ac:dyDescent="0.25">
      <c r="B6" s="175" t="s">
        <v>162</v>
      </c>
      <c r="C6" s="27">
        <v>5</v>
      </c>
      <c r="D6" s="43">
        <v>5</v>
      </c>
      <c r="E6" s="44">
        <v>10</v>
      </c>
      <c r="F6" s="44">
        <v>15</v>
      </c>
      <c r="G6" s="45">
        <v>20</v>
      </c>
      <c r="H6" s="45" t="s">
        <v>336</v>
      </c>
    </row>
    <row r="7" spans="2:8" ht="38.25" customHeight="1" x14ac:dyDescent="0.25">
      <c r="B7" s="176"/>
      <c r="C7" s="27">
        <v>4</v>
      </c>
      <c r="D7" s="46">
        <v>4</v>
      </c>
      <c r="E7" s="43">
        <v>8</v>
      </c>
      <c r="F7" s="44">
        <v>12</v>
      </c>
      <c r="G7" s="44">
        <v>16</v>
      </c>
      <c r="H7" s="45">
        <v>20</v>
      </c>
    </row>
    <row r="8" spans="2:8" ht="38.25" customHeight="1" x14ac:dyDescent="0.25">
      <c r="B8" s="176"/>
      <c r="C8" s="27">
        <v>3</v>
      </c>
      <c r="D8" s="46">
        <v>3</v>
      </c>
      <c r="E8" s="43">
        <v>6</v>
      </c>
      <c r="F8" s="43">
        <v>9</v>
      </c>
      <c r="G8" s="44">
        <v>12</v>
      </c>
      <c r="H8" s="44">
        <v>15</v>
      </c>
    </row>
    <row r="9" spans="2:8" ht="38.25" customHeight="1" x14ac:dyDescent="0.25">
      <c r="B9" s="176"/>
      <c r="C9" s="27">
        <v>2</v>
      </c>
      <c r="D9" s="47">
        <v>2</v>
      </c>
      <c r="E9" s="46">
        <v>4</v>
      </c>
      <c r="F9" s="43">
        <v>6</v>
      </c>
      <c r="G9" s="43">
        <v>8</v>
      </c>
      <c r="H9" s="44">
        <v>10</v>
      </c>
    </row>
    <row r="10" spans="2:8" ht="38.25" customHeight="1" x14ac:dyDescent="0.25">
      <c r="B10" s="176"/>
      <c r="C10" s="27">
        <v>1</v>
      </c>
      <c r="D10" s="47">
        <v>1</v>
      </c>
      <c r="E10" s="47">
        <v>2</v>
      </c>
      <c r="F10" s="46">
        <v>3</v>
      </c>
      <c r="G10" s="46">
        <v>4</v>
      </c>
      <c r="H10" s="43">
        <v>5</v>
      </c>
    </row>
    <row r="12" spans="2:8" x14ac:dyDescent="0.25">
      <c r="D12" s="33" t="s">
        <v>181</v>
      </c>
      <c r="E12" s="33" t="s">
        <v>182</v>
      </c>
    </row>
    <row r="13" spans="2:8" x14ac:dyDescent="0.25">
      <c r="D13" s="34" t="s">
        <v>178</v>
      </c>
      <c r="E13" s="39" t="s">
        <v>183</v>
      </c>
    </row>
    <row r="14" spans="2:8" x14ac:dyDescent="0.25">
      <c r="D14" s="35" t="s">
        <v>177</v>
      </c>
      <c r="E14" s="39" t="s">
        <v>184</v>
      </c>
    </row>
    <row r="15" spans="2:8" x14ac:dyDescent="0.25">
      <c r="D15" s="36" t="s">
        <v>179</v>
      </c>
      <c r="E15" s="39" t="s">
        <v>185</v>
      </c>
    </row>
    <row r="16" spans="2:8" x14ac:dyDescent="0.25">
      <c r="D16" s="37" t="s">
        <v>175</v>
      </c>
      <c r="E16" s="39" t="s">
        <v>186</v>
      </c>
    </row>
    <row r="17" spans="4:5" x14ac:dyDescent="0.25">
      <c r="D17" s="38" t="s">
        <v>180</v>
      </c>
      <c r="E17" s="39" t="s">
        <v>337</v>
      </c>
    </row>
  </sheetData>
  <mergeCells count="3">
    <mergeCell ref="B6:B10"/>
    <mergeCell ref="D4:H4"/>
    <mergeCell ref="D2:H2"/>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8"/>
  <sheetViews>
    <sheetView showGridLines="0" zoomScale="85" zoomScaleNormal="85" workbookViewId="0">
      <selection activeCell="E7" sqref="E7"/>
    </sheetView>
  </sheetViews>
  <sheetFormatPr defaultColWidth="9.140625" defaultRowHeight="15" x14ac:dyDescent="0.25"/>
  <cols>
    <col min="1" max="1" width="2.42578125" style="13" customWidth="1"/>
    <col min="2" max="2" width="19.42578125" style="13" customWidth="1"/>
    <col min="3" max="3" width="7.85546875" style="13" customWidth="1"/>
    <col min="4" max="4" width="24.140625" style="13" customWidth="1"/>
    <col min="5" max="5" width="56.140625" style="13" customWidth="1"/>
    <col min="6" max="16384" width="9.140625" style="13"/>
  </cols>
  <sheetData>
    <row r="2" spans="2:5" ht="60" customHeight="1" x14ac:dyDescent="0.25">
      <c r="C2" s="161" t="s">
        <v>329</v>
      </c>
      <c r="D2" s="161"/>
      <c r="E2" s="161"/>
    </row>
    <row r="4" spans="2:5" ht="30" x14ac:dyDescent="0.25">
      <c r="B4" s="178" t="s">
        <v>126</v>
      </c>
      <c r="C4" s="14">
        <v>1</v>
      </c>
      <c r="D4" s="15" t="s">
        <v>127</v>
      </c>
      <c r="E4" s="4" t="s">
        <v>133</v>
      </c>
    </row>
    <row r="5" spans="2:5" ht="30" x14ac:dyDescent="0.25">
      <c r="B5" s="178"/>
      <c r="C5" s="16">
        <v>2</v>
      </c>
      <c r="D5" s="17" t="s">
        <v>128</v>
      </c>
      <c r="E5" s="4" t="s">
        <v>134</v>
      </c>
    </row>
    <row r="6" spans="2:5" ht="30" x14ac:dyDescent="0.25">
      <c r="B6" s="178"/>
      <c r="C6" s="18">
        <v>3</v>
      </c>
      <c r="D6" s="19" t="s">
        <v>129</v>
      </c>
      <c r="E6" s="4" t="s">
        <v>136</v>
      </c>
    </row>
    <row r="7" spans="2:5" ht="30" x14ac:dyDescent="0.25">
      <c r="B7" s="178"/>
      <c r="C7" s="20">
        <v>4</v>
      </c>
      <c r="D7" s="21" t="s">
        <v>130</v>
      </c>
      <c r="E7" s="4" t="s">
        <v>135</v>
      </c>
    </row>
    <row r="8" spans="2:5" ht="30" x14ac:dyDescent="0.25">
      <c r="B8" s="178"/>
      <c r="C8" s="22">
        <v>5</v>
      </c>
      <c r="D8" s="23" t="s">
        <v>131</v>
      </c>
      <c r="E8" s="4" t="s">
        <v>132</v>
      </c>
    </row>
  </sheetData>
  <mergeCells count="2">
    <mergeCell ref="B4:B8"/>
    <mergeCell ref="C2:E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Y50"/>
  <sheetViews>
    <sheetView showGridLines="0" zoomScale="55" zoomScaleNormal="55" workbookViewId="0">
      <pane xSplit="4" ySplit="7" topLeftCell="E8" activePane="bottomRight" state="frozenSplit"/>
      <selection pane="topRight" activeCell="D1" sqref="D1"/>
      <selection pane="bottomLeft" activeCell="C7" sqref="C7"/>
      <selection pane="bottomRight" activeCell="AN8" sqref="AN8"/>
    </sheetView>
  </sheetViews>
  <sheetFormatPr defaultColWidth="9.140625" defaultRowHeight="15" x14ac:dyDescent="0.2"/>
  <cols>
    <col min="1" max="1" width="4.140625" style="1" customWidth="1"/>
    <col min="2" max="2" width="18.5703125" style="1" customWidth="1"/>
    <col min="3" max="3" width="14.85546875" style="1" customWidth="1"/>
    <col min="4" max="4" width="51.28515625" style="1" customWidth="1"/>
    <col min="5" max="23" width="7.140625" style="2" customWidth="1"/>
    <col min="24" max="24" width="66.140625" style="1" customWidth="1"/>
    <col min="25" max="25" width="10.85546875" style="1" customWidth="1"/>
    <col min="26" max="26" width="11.85546875" style="1" customWidth="1"/>
    <col min="27" max="27" width="10.85546875" style="1" customWidth="1"/>
    <col min="28" max="28" width="7.7109375" style="1" customWidth="1"/>
    <col min="29" max="29" width="10.85546875" style="1" customWidth="1"/>
    <col min="30" max="30" width="7.7109375" style="1" customWidth="1"/>
    <col min="31" max="31" width="10.85546875" style="1" customWidth="1"/>
    <col min="32" max="32" width="7.7109375" style="1" customWidth="1"/>
    <col min="33" max="33" width="10.85546875" style="1" customWidth="1"/>
    <col min="34" max="34" width="7.7109375" style="1" customWidth="1"/>
    <col min="35" max="35" width="10.85546875" style="1" customWidth="1"/>
    <col min="36" max="36" width="7.7109375" style="1" customWidth="1"/>
    <col min="37" max="37" width="10.85546875" style="1" customWidth="1"/>
    <col min="38" max="38" width="7.7109375" style="1" customWidth="1"/>
    <col min="39" max="39" width="0.5703125" style="1" customWidth="1"/>
    <col min="40" max="40" width="19.85546875" style="1" customWidth="1"/>
    <col min="41" max="41" width="0.5703125" style="1" customWidth="1"/>
    <col min="42" max="42" width="34" style="1" customWidth="1"/>
    <col min="43" max="43" width="9.140625" style="1"/>
    <col min="44" max="44" width="18.5703125" style="1" customWidth="1"/>
    <col min="45" max="45" width="19.5703125" style="1" customWidth="1"/>
    <col min="46" max="46" width="13.28515625" style="1" customWidth="1"/>
    <col min="47" max="47" width="18.140625" style="1" customWidth="1"/>
    <col min="48" max="48" width="12.7109375" style="1" customWidth="1"/>
    <col min="49" max="49" width="13.28515625" style="1" customWidth="1"/>
    <col min="50" max="50" width="11.7109375" style="1" customWidth="1"/>
    <col min="51" max="16384" width="9.140625" style="1"/>
  </cols>
  <sheetData>
    <row r="1" spans="2:50" ht="16.5" customHeight="1" thickBot="1" x14ac:dyDescent="0.25">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4"/>
    </row>
    <row r="2" spans="2:50" ht="16.5" customHeight="1" thickBot="1" x14ac:dyDescent="0.3">
      <c r="B2" s="183" t="s">
        <v>263</v>
      </c>
      <c r="C2" s="183"/>
      <c r="D2" s="99"/>
      <c r="E2" s="210" t="s">
        <v>143</v>
      </c>
      <c r="F2" s="211"/>
      <c r="G2" s="211"/>
      <c r="H2" s="211"/>
      <c r="I2" s="211"/>
      <c r="J2" s="211"/>
      <c r="K2" s="211"/>
      <c r="L2" s="211"/>
      <c r="M2" s="211"/>
      <c r="N2" s="211"/>
      <c r="O2" s="211"/>
      <c r="P2" s="211"/>
      <c r="Q2" s="211"/>
      <c r="R2" s="211"/>
      <c r="S2" s="211"/>
      <c r="T2" s="211"/>
      <c r="U2" s="211"/>
      <c r="V2" s="211"/>
      <c r="W2" s="212"/>
      <c r="X2" s="205" t="s">
        <v>160</v>
      </c>
      <c r="Y2" s="194" t="s">
        <v>144</v>
      </c>
      <c r="Z2" s="195"/>
      <c r="AA2" s="195"/>
      <c r="AB2" s="195"/>
      <c r="AC2" s="195"/>
      <c r="AD2" s="195"/>
      <c r="AE2" s="195"/>
      <c r="AF2" s="195"/>
      <c r="AG2" s="195"/>
      <c r="AH2" s="195"/>
      <c r="AI2" s="195"/>
      <c r="AJ2" s="195"/>
      <c r="AK2" s="195"/>
      <c r="AL2" s="196"/>
      <c r="AN2" s="208" t="s">
        <v>161</v>
      </c>
    </row>
    <row r="3" spans="2:50" ht="17.25" customHeight="1" thickBot="1" x14ac:dyDescent="0.3">
      <c r="D3" s="99"/>
      <c r="E3" s="217" t="s">
        <v>116</v>
      </c>
      <c r="F3" s="218"/>
      <c r="G3" s="218"/>
      <c r="H3" s="218"/>
      <c r="I3" s="218"/>
      <c r="J3" s="218"/>
      <c r="K3" s="218"/>
      <c r="L3" s="219"/>
      <c r="M3" s="214" t="s">
        <v>115</v>
      </c>
      <c r="N3" s="215"/>
      <c r="O3" s="215"/>
      <c r="P3" s="215"/>
      <c r="Q3" s="215"/>
      <c r="R3" s="215"/>
      <c r="S3" s="215"/>
      <c r="T3" s="215"/>
      <c r="U3" s="215"/>
      <c r="V3" s="215"/>
      <c r="W3" s="216"/>
      <c r="X3" s="206"/>
      <c r="Y3" s="197"/>
      <c r="Z3" s="198"/>
      <c r="AA3" s="198"/>
      <c r="AB3" s="198"/>
      <c r="AC3" s="198"/>
      <c r="AD3" s="198"/>
      <c r="AE3" s="198"/>
      <c r="AF3" s="198"/>
      <c r="AG3" s="198"/>
      <c r="AH3" s="198"/>
      <c r="AI3" s="198"/>
      <c r="AJ3" s="198"/>
      <c r="AK3" s="198"/>
      <c r="AL3" s="199"/>
      <c r="AN3" s="208"/>
    </row>
    <row r="4" spans="2:50" ht="135" customHeight="1" x14ac:dyDescent="0.25">
      <c r="B4" s="100"/>
      <c r="C4" s="100"/>
      <c r="D4" s="100"/>
      <c r="E4" s="25" t="s">
        <v>124</v>
      </c>
      <c r="F4" s="25" t="s">
        <v>118</v>
      </c>
      <c r="G4" s="25" t="s">
        <v>119</v>
      </c>
      <c r="H4" s="25" t="s">
        <v>120</v>
      </c>
      <c r="I4" s="25" t="s">
        <v>121</v>
      </c>
      <c r="J4" s="25" t="s">
        <v>122</v>
      </c>
      <c r="K4" s="26" t="s">
        <v>145</v>
      </c>
      <c r="L4" s="25" t="s">
        <v>117</v>
      </c>
      <c r="M4" s="9" t="s">
        <v>39</v>
      </c>
      <c r="N4" s="10" t="s">
        <v>31</v>
      </c>
      <c r="O4" s="10" t="s">
        <v>32</v>
      </c>
      <c r="P4" s="11" t="s">
        <v>30</v>
      </c>
      <c r="Q4" s="11" t="s">
        <v>36</v>
      </c>
      <c r="R4" s="11" t="s">
        <v>40</v>
      </c>
      <c r="S4" s="11" t="s">
        <v>33</v>
      </c>
      <c r="T4" s="11" t="s">
        <v>34</v>
      </c>
      <c r="U4" s="11" t="s">
        <v>37</v>
      </c>
      <c r="V4" s="11" t="s">
        <v>35</v>
      </c>
      <c r="W4" s="12" t="s">
        <v>38</v>
      </c>
      <c r="X4" s="206"/>
      <c r="Y4" s="190" t="s">
        <v>146</v>
      </c>
      <c r="Z4" s="191"/>
      <c r="AA4" s="190" t="s">
        <v>147</v>
      </c>
      <c r="AB4" s="191"/>
      <c r="AC4" s="190" t="s">
        <v>148</v>
      </c>
      <c r="AD4" s="191"/>
      <c r="AE4" s="190" t="s">
        <v>149</v>
      </c>
      <c r="AF4" s="191"/>
      <c r="AG4" s="190" t="s">
        <v>150</v>
      </c>
      <c r="AH4" s="191"/>
      <c r="AI4" s="190" t="s">
        <v>151</v>
      </c>
      <c r="AJ4" s="191"/>
      <c r="AK4" s="190" t="s">
        <v>152</v>
      </c>
      <c r="AL4" s="191"/>
      <c r="AN4" s="208"/>
    </row>
    <row r="5" spans="2:50" ht="132" customHeight="1" x14ac:dyDescent="0.2">
      <c r="B5" s="192" t="s">
        <v>125</v>
      </c>
      <c r="C5" s="192"/>
      <c r="D5" s="192"/>
      <c r="E5" s="89">
        <f>Classification!F19</f>
        <v>0</v>
      </c>
      <c r="F5" s="89">
        <f>Classification!F20</f>
        <v>0</v>
      </c>
      <c r="G5" s="89">
        <f>Classification!F21</f>
        <v>0</v>
      </c>
      <c r="H5" s="89">
        <f>Classification!F22</f>
        <v>0</v>
      </c>
      <c r="I5" s="89">
        <f>Classification!F23</f>
        <v>0</v>
      </c>
      <c r="J5" s="89">
        <f>Classification!F24</f>
        <v>0</v>
      </c>
      <c r="K5" s="89">
        <f>Classification!F25</f>
        <v>0</v>
      </c>
      <c r="L5" s="89">
        <f>Classification!F25</f>
        <v>0</v>
      </c>
      <c r="M5" s="89">
        <f>Classification!F26</f>
        <v>0</v>
      </c>
      <c r="N5" s="89">
        <f>Classification!F27</f>
        <v>0</v>
      </c>
      <c r="O5" s="89">
        <f>Classification!F28</f>
        <v>0</v>
      </c>
      <c r="P5" s="89">
        <f>Classification!F30</f>
        <v>0</v>
      </c>
      <c r="Q5" s="89">
        <f>Classification!F31</f>
        <v>0</v>
      </c>
      <c r="R5" s="89">
        <f>Classification!F32</f>
        <v>0</v>
      </c>
      <c r="S5" s="89">
        <f>Classification!F33</f>
        <v>0</v>
      </c>
      <c r="T5" s="89">
        <f>Classification!F34</f>
        <v>0</v>
      </c>
      <c r="U5" s="89">
        <f>Classification!F35</f>
        <v>0</v>
      </c>
      <c r="V5" s="89">
        <f>Classification!F36</f>
        <v>0</v>
      </c>
      <c r="W5" s="89">
        <f>Classification!F37</f>
        <v>0</v>
      </c>
      <c r="X5" s="207"/>
      <c r="Y5" s="186">
        <f>Classification!G10</f>
        <v>0</v>
      </c>
      <c r="Z5" s="187"/>
      <c r="AA5" s="186">
        <f>Classification!G11</f>
        <v>0</v>
      </c>
      <c r="AB5" s="187"/>
      <c r="AC5" s="186">
        <f>Classification!G12</f>
        <v>0</v>
      </c>
      <c r="AD5" s="187"/>
      <c r="AE5" s="186">
        <f>Classification!G13</f>
        <v>0</v>
      </c>
      <c r="AF5" s="187"/>
      <c r="AG5" s="186">
        <f>Classification!G14</f>
        <v>0</v>
      </c>
      <c r="AH5" s="187"/>
      <c r="AI5" s="186">
        <f>Classification!G15</f>
        <v>0</v>
      </c>
      <c r="AJ5" s="187"/>
      <c r="AK5" s="186">
        <f>Classification!G16</f>
        <v>0</v>
      </c>
      <c r="AL5" s="187"/>
      <c r="AN5" s="209"/>
    </row>
    <row r="6" spans="2:50" ht="56.25" customHeight="1" thickBot="1" x14ac:dyDescent="0.25">
      <c r="B6" s="193" t="s">
        <v>97</v>
      </c>
      <c r="C6" s="193" t="s">
        <v>96</v>
      </c>
      <c r="D6" s="193" t="s">
        <v>123</v>
      </c>
      <c r="E6" s="184" t="s">
        <v>261</v>
      </c>
      <c r="F6" s="184"/>
      <c r="G6" s="184"/>
      <c r="H6" s="184"/>
      <c r="I6" s="184"/>
      <c r="J6" s="184"/>
      <c r="K6" s="184"/>
      <c r="L6" s="184"/>
      <c r="M6" s="184"/>
      <c r="N6" s="184"/>
      <c r="O6" s="184"/>
      <c r="P6" s="184"/>
      <c r="Q6" s="184"/>
      <c r="R6" s="184"/>
      <c r="S6" s="184"/>
      <c r="T6" s="184"/>
      <c r="U6" s="184"/>
      <c r="V6" s="184"/>
      <c r="W6" s="184"/>
      <c r="X6" s="188" t="s">
        <v>158</v>
      </c>
      <c r="Y6" s="200" t="s">
        <v>159</v>
      </c>
      <c r="Z6" s="201"/>
      <c r="AA6" s="201"/>
      <c r="AB6" s="201"/>
      <c r="AC6" s="201"/>
      <c r="AD6" s="201"/>
      <c r="AE6" s="201"/>
      <c r="AF6" s="201"/>
      <c r="AG6" s="201"/>
      <c r="AH6" s="201"/>
      <c r="AI6" s="201"/>
      <c r="AJ6" s="201"/>
      <c r="AK6" s="201"/>
      <c r="AL6" s="202"/>
      <c r="AN6" s="184" t="s">
        <v>155</v>
      </c>
      <c r="AP6" s="185" t="s">
        <v>153</v>
      </c>
      <c r="AR6" s="179" t="s">
        <v>335</v>
      </c>
      <c r="AS6" s="180"/>
      <c r="AT6" s="180"/>
      <c r="AU6" s="180"/>
      <c r="AV6" s="180"/>
      <c r="AW6" s="180"/>
      <c r="AX6" s="181"/>
    </row>
    <row r="7" spans="2:50" ht="80.25" customHeight="1" x14ac:dyDescent="0.2">
      <c r="B7" s="193"/>
      <c r="C7" s="193"/>
      <c r="D7" s="193"/>
      <c r="E7" s="184"/>
      <c r="F7" s="184"/>
      <c r="G7" s="184"/>
      <c r="H7" s="184"/>
      <c r="I7" s="184"/>
      <c r="J7" s="184"/>
      <c r="K7" s="184"/>
      <c r="L7" s="184"/>
      <c r="M7" s="184"/>
      <c r="N7" s="184"/>
      <c r="O7" s="184"/>
      <c r="P7" s="184"/>
      <c r="Q7" s="184"/>
      <c r="R7" s="184"/>
      <c r="S7" s="184"/>
      <c r="T7" s="184"/>
      <c r="U7" s="184"/>
      <c r="V7" s="184"/>
      <c r="W7" s="184"/>
      <c r="X7" s="189"/>
      <c r="Y7" s="28" t="s">
        <v>57</v>
      </c>
      <c r="Z7" s="29" t="s">
        <v>154</v>
      </c>
      <c r="AA7" s="28" t="s">
        <v>57</v>
      </c>
      <c r="AB7" s="29" t="s">
        <v>154</v>
      </c>
      <c r="AC7" s="28" t="s">
        <v>57</v>
      </c>
      <c r="AD7" s="29" t="s">
        <v>154</v>
      </c>
      <c r="AE7" s="28" t="s">
        <v>57</v>
      </c>
      <c r="AF7" s="29" t="s">
        <v>154</v>
      </c>
      <c r="AG7" s="28" t="s">
        <v>57</v>
      </c>
      <c r="AH7" s="29" t="s">
        <v>154</v>
      </c>
      <c r="AI7" s="28" t="s">
        <v>57</v>
      </c>
      <c r="AJ7" s="29" t="s">
        <v>154</v>
      </c>
      <c r="AK7" s="28" t="s">
        <v>57</v>
      </c>
      <c r="AL7" s="29" t="s">
        <v>154</v>
      </c>
      <c r="AN7" s="184"/>
      <c r="AP7" s="185"/>
      <c r="AR7" s="154" t="s">
        <v>146</v>
      </c>
      <c r="AS7" s="154" t="s">
        <v>147</v>
      </c>
      <c r="AT7" s="154" t="s">
        <v>148</v>
      </c>
      <c r="AU7" s="154" t="s">
        <v>149</v>
      </c>
      <c r="AV7" s="154" t="s">
        <v>150</v>
      </c>
      <c r="AW7" s="154" t="s">
        <v>151</v>
      </c>
      <c r="AX7" s="157" t="s">
        <v>152</v>
      </c>
    </row>
    <row r="8" spans="2:50" ht="48" customHeight="1" x14ac:dyDescent="0.2">
      <c r="B8" s="137" t="s">
        <v>163</v>
      </c>
      <c r="C8" s="137" t="s">
        <v>14</v>
      </c>
      <c r="D8" s="137" t="s">
        <v>23</v>
      </c>
      <c r="E8" s="182"/>
      <c r="F8" s="182"/>
      <c r="G8" s="182"/>
      <c r="H8" s="182"/>
      <c r="I8" s="182"/>
      <c r="J8" s="182"/>
      <c r="K8" s="182"/>
      <c r="L8" s="182"/>
      <c r="M8" s="182"/>
      <c r="N8" s="182"/>
      <c r="O8" s="182"/>
      <c r="P8" s="182"/>
      <c r="Q8" s="182"/>
      <c r="R8" s="182"/>
      <c r="S8" s="182"/>
      <c r="T8" s="182"/>
      <c r="U8" s="182"/>
      <c r="V8" s="182"/>
      <c r="W8" s="182"/>
      <c r="X8" s="97" t="s">
        <v>139</v>
      </c>
      <c r="Y8" s="98"/>
      <c r="Z8" s="30" t="str">
        <f>IF(Y8="High",(5*$Y$5),IF(Y8="Moderate",(3*$Y$5),IF(Y8="None",(0*$Y$5),IF(Y8="Low",(1*$Y$5),"N/A"))))</f>
        <v>N/A</v>
      </c>
      <c r="AA8" s="98"/>
      <c r="AB8" s="30" t="str">
        <f>IF(AA8="High",(5*$AA$5),IF(AA8="Moderate",(3*$AA$5),IF(AA8="None",(0*$AA$5),IF(AA8="Low",(1*$AA$5),"N/A"))))</f>
        <v>N/A</v>
      </c>
      <c r="AC8" s="98"/>
      <c r="AD8" s="30" t="str">
        <f>IF(AC8="High",(5*$AC$5),IF(AC8="Moderate",(3*$AC$5),IF(AC8="None",(0*$AC$5),IF(AC8="Low",(1*$AC$5),"N/A"))))</f>
        <v>N/A</v>
      </c>
      <c r="AE8" s="98"/>
      <c r="AF8" s="30" t="str">
        <f>IF(AE8="High",(5*$AE$5),IF(AE8="Moderate",(3*$AE$5),IF(AE8="None",(0*$AE$5),IF(AE8="Low",(1*$AE$5),"N/A"))))</f>
        <v>N/A</v>
      </c>
      <c r="AG8" s="98"/>
      <c r="AH8" s="30" t="str">
        <f>IF(AG8="High",(5*$AG$5),IF(AG8="Moderate",(3*$AG$5),IF(AG8="None",(0*$AG$5),IF(AG8="Low",(1*$AG$5),"N/A"))))</f>
        <v>N/A</v>
      </c>
      <c r="AI8" s="98"/>
      <c r="AJ8" s="30" t="str">
        <f>IF(AI8="High",(5*$AI$5),IF(AI8="Moderate",(3*$AI$5),IF(AI8="None",(0*$AI$5),IF(AI8="Low",(1*$AI$5),"N/A"))))</f>
        <v>N/A</v>
      </c>
      <c r="AK8" s="98"/>
      <c r="AL8" s="30" t="str">
        <f>IF(AK8="High",(5*$AK$5),IF(AK8="Moderate",(3*$AK$5),IF(AK8="None",(0*$AK$5),IF(AK8="Low",(1*$AK$5),"N/A"))))</f>
        <v>N/A</v>
      </c>
      <c r="AN8" s="32">
        <f>SUM(Z8,AB8,AD8,AF8,AH8,AJ8,AL8)/7</f>
        <v>0</v>
      </c>
      <c r="AO8" s="31"/>
      <c r="AP8" s="42" t="str">
        <f>IF(X8="1 - Very low probability",(1*AN8),IF(X8="2 - Low probability",(2*AN8),IF(X8="3 - Medium probability",(3*AN8),IF(X8="4 - High probability",(4*AN8),IF(X8="5 - Very high probability",(5*AN8),"N/A")))))</f>
        <v>N/A</v>
      </c>
      <c r="AQ8" s="42" t="str">
        <f>IF(X8="1 - Very low probability",1,IF(X8="2 - Low probability",2,IF(X8="3 - Medium probability",3,IF(X8="4 - High probability",4,IF(X8="5 - Very high probability",5,"N/A")))))</f>
        <v>N/A</v>
      </c>
      <c r="AR8" s="42">
        <f>IFERROR($AQ8*Z8,0)</f>
        <v>0</v>
      </c>
      <c r="AS8" s="42">
        <f>IFERROR($AQ8*AB8,0)</f>
        <v>0</v>
      </c>
      <c r="AT8" s="42">
        <f>IFERROR($AQ8*AD8,0)</f>
        <v>0</v>
      </c>
      <c r="AU8" s="42">
        <f>IFERROR($AQ8*AF8,0)</f>
        <v>0</v>
      </c>
      <c r="AV8" s="42">
        <f>IFERROR($AQ8*AH8,0)</f>
        <v>0</v>
      </c>
      <c r="AW8" s="42">
        <f>IFERROR($AQ8*AJ8,0)</f>
        <v>0</v>
      </c>
      <c r="AX8" s="42">
        <f>IFERROR($AQ8*AL8,0)</f>
        <v>0</v>
      </c>
    </row>
    <row r="9" spans="2:50" ht="48" customHeight="1" x14ac:dyDescent="0.2">
      <c r="B9" s="137" t="s">
        <v>163</v>
      </c>
      <c r="C9" s="137" t="s">
        <v>14</v>
      </c>
      <c r="D9" s="137" t="s">
        <v>19</v>
      </c>
      <c r="E9" s="182"/>
      <c r="F9" s="182"/>
      <c r="G9" s="182"/>
      <c r="H9" s="182"/>
      <c r="I9" s="182"/>
      <c r="J9" s="182"/>
      <c r="K9" s="182"/>
      <c r="L9" s="182"/>
      <c r="M9" s="182"/>
      <c r="N9" s="182"/>
      <c r="O9" s="182"/>
      <c r="P9" s="182"/>
      <c r="Q9" s="182"/>
      <c r="R9" s="182"/>
      <c r="S9" s="182"/>
      <c r="T9" s="182"/>
      <c r="U9" s="182"/>
      <c r="V9" s="182"/>
      <c r="W9" s="182"/>
      <c r="X9" s="97" t="s">
        <v>139</v>
      </c>
      <c r="Y9" s="98"/>
      <c r="Z9" s="30" t="str">
        <f t="shared" ref="Z9:Z24" si="0">IF(Y9="High",(5*$Y$5),IF(Y9="Moderate",(3*$Y$5),IF(Y9="None",(0*$Y$5),IF(Y9="Low",(1*$Y$5),"N/A"))))</f>
        <v>N/A</v>
      </c>
      <c r="AA9" s="98"/>
      <c r="AB9" s="30" t="str">
        <f t="shared" ref="AB9:AB36" si="1">IF(AA9="High",(5*$AA$5),IF(AA9="Moderate",(3*$AA$5),IF(AA9="None",(0*$AA$5),IF(AA9="Low",(1*$AA$5),"N/A"))))</f>
        <v>N/A</v>
      </c>
      <c r="AC9" s="98"/>
      <c r="AD9" s="30" t="str">
        <f t="shared" ref="AD9:AD36" si="2">IF(AC9="High",(5*$AC$5),IF(AC9="Moderate",(3*$AC$5),IF(AC9="None",(0*$AC$5),IF(AC9="Low",(1*$AC$5),"N/A"))))</f>
        <v>N/A</v>
      </c>
      <c r="AE9" s="98"/>
      <c r="AF9" s="30" t="str">
        <f t="shared" ref="AF9:AF36" si="3">IF(AE9="High",(5*$AE$5),IF(AE9="Moderate",(3*$AE$5),IF(AE9="None",(0*$AE$5),IF(AE9="Low",(1*$AE$5),"N/A"))))</f>
        <v>N/A</v>
      </c>
      <c r="AG9" s="98"/>
      <c r="AH9" s="30" t="str">
        <f t="shared" ref="AH9:AH36" si="4">IF(AG9="High",(5*$AG$5),IF(AG9="Moderate",(3*$AG$5),IF(AG9="None",(0*$AG$5),IF(AG9="Low",(1*$AG$5),"N/A"))))</f>
        <v>N/A</v>
      </c>
      <c r="AI9" s="98"/>
      <c r="AJ9" s="30" t="str">
        <f t="shared" ref="AJ9:AJ36" si="5">IF(AI9="High",(5*$AI$5),IF(AI9="Moderate",(3*$AI$5),IF(AI9="None",(0*$AI$5),IF(AI9="Low",(1*$AI$5),"N/A"))))</f>
        <v>N/A</v>
      </c>
      <c r="AK9" s="98"/>
      <c r="AL9" s="30" t="str">
        <f t="shared" ref="AL9:AL36" si="6">IF(AK9="High",(5*$AK$5),IF(AK9="Moderate",(3*$AK$5),IF(AK9="None",(0*$AK$5),IF(AK9="Low",(1*$AK$5),"N/A"))))</f>
        <v>N/A</v>
      </c>
      <c r="AN9" s="32">
        <f t="shared" ref="AN9:AN36" si="7">SUM(Z9,AB9,AD9,AF9,AH9,AJ9,AL9)/7</f>
        <v>0</v>
      </c>
      <c r="AO9" s="31"/>
      <c r="AP9" s="42" t="str">
        <f t="shared" ref="AP9:AP36" si="8">IF(X9="1 - Very low probability",(1*AN9),IF(X9="2 - Low probability",(2*AN9),IF(X9="3 - Medium probability",(3*AN9),IF(X9="4 - High probability",(4*AN9),IF(X9="5 - Very high probability",(5*AN9),"N/A")))))</f>
        <v>N/A</v>
      </c>
      <c r="AQ9" s="42" t="str">
        <f t="shared" ref="AQ9:AQ36" si="9">IF(X9="1 - Very low probability",1,IF(X9="2 - Low probability",2,IF(X9="3 - Medium probability",3,IF(X9="4 - High probability",4,IF(X9="5 - Very high probability",5,"N/A")))))</f>
        <v>N/A</v>
      </c>
      <c r="AR9" s="42">
        <f t="shared" ref="AR9:AR36" si="10">IFERROR($AQ9*Z9,0)</f>
        <v>0</v>
      </c>
      <c r="AS9" s="42">
        <f t="shared" ref="AS9:AS36" si="11">IFERROR($AQ9*AB9,0)</f>
        <v>0</v>
      </c>
      <c r="AT9" s="42">
        <f t="shared" ref="AT9:AT36" si="12">IFERROR($AQ9*AD9,0)</f>
        <v>0</v>
      </c>
      <c r="AU9" s="42">
        <f t="shared" ref="AU9:AU36" si="13">IFERROR($AQ9*AF9,0)</f>
        <v>0</v>
      </c>
      <c r="AV9" s="42">
        <f t="shared" ref="AV9:AV36" si="14">IFERROR($AQ9*AH9,0)</f>
        <v>0</v>
      </c>
      <c r="AW9" s="42">
        <f t="shared" ref="AW9:AW36" si="15">IFERROR($AQ9*AJ9,0)</f>
        <v>0</v>
      </c>
      <c r="AX9" s="42">
        <f t="shared" ref="AX9:AX36" si="16">IFERROR($AQ9*AL9,0)</f>
        <v>0</v>
      </c>
    </row>
    <row r="10" spans="2:50" ht="48" customHeight="1" x14ac:dyDescent="0.2">
      <c r="B10" s="137" t="s">
        <v>163</v>
      </c>
      <c r="C10" s="137" t="s">
        <v>164</v>
      </c>
      <c r="D10" s="137" t="s">
        <v>41</v>
      </c>
      <c r="E10" s="182"/>
      <c r="F10" s="182"/>
      <c r="G10" s="182"/>
      <c r="H10" s="182"/>
      <c r="I10" s="182"/>
      <c r="J10" s="182"/>
      <c r="K10" s="182"/>
      <c r="L10" s="182"/>
      <c r="M10" s="182"/>
      <c r="N10" s="182"/>
      <c r="O10" s="182"/>
      <c r="P10" s="182"/>
      <c r="Q10" s="182"/>
      <c r="R10" s="182"/>
      <c r="S10" s="182"/>
      <c r="T10" s="182"/>
      <c r="U10" s="182"/>
      <c r="V10" s="182"/>
      <c r="W10" s="182"/>
      <c r="X10" s="97" t="s">
        <v>139</v>
      </c>
      <c r="Y10" s="98"/>
      <c r="Z10" s="30" t="str">
        <f t="shared" si="0"/>
        <v>N/A</v>
      </c>
      <c r="AA10" s="98"/>
      <c r="AB10" s="30" t="str">
        <f t="shared" si="1"/>
        <v>N/A</v>
      </c>
      <c r="AC10" s="98"/>
      <c r="AD10" s="30" t="str">
        <f t="shared" si="2"/>
        <v>N/A</v>
      </c>
      <c r="AE10" s="98"/>
      <c r="AF10" s="30" t="str">
        <f t="shared" si="3"/>
        <v>N/A</v>
      </c>
      <c r="AG10" s="98"/>
      <c r="AH10" s="30" t="str">
        <f t="shared" si="4"/>
        <v>N/A</v>
      </c>
      <c r="AI10" s="98"/>
      <c r="AJ10" s="30" t="str">
        <f t="shared" si="5"/>
        <v>N/A</v>
      </c>
      <c r="AK10" s="98"/>
      <c r="AL10" s="30" t="str">
        <f t="shared" si="6"/>
        <v>N/A</v>
      </c>
      <c r="AN10" s="32">
        <f t="shared" si="7"/>
        <v>0</v>
      </c>
      <c r="AO10" s="31"/>
      <c r="AP10" s="42" t="str">
        <f t="shared" si="8"/>
        <v>N/A</v>
      </c>
      <c r="AQ10" s="42" t="str">
        <f t="shared" si="9"/>
        <v>N/A</v>
      </c>
      <c r="AR10" s="42">
        <f t="shared" si="10"/>
        <v>0</v>
      </c>
      <c r="AS10" s="42">
        <f t="shared" si="11"/>
        <v>0</v>
      </c>
      <c r="AT10" s="42">
        <f t="shared" si="12"/>
        <v>0</v>
      </c>
      <c r="AU10" s="42">
        <f t="shared" si="13"/>
        <v>0</v>
      </c>
      <c r="AV10" s="42">
        <f t="shared" si="14"/>
        <v>0</v>
      </c>
      <c r="AW10" s="42">
        <f t="shared" si="15"/>
        <v>0</v>
      </c>
      <c r="AX10" s="42">
        <f t="shared" si="16"/>
        <v>0</v>
      </c>
    </row>
    <row r="11" spans="2:50" ht="48" customHeight="1" x14ac:dyDescent="0.2">
      <c r="B11" s="137" t="s">
        <v>163</v>
      </c>
      <c r="C11" s="137" t="s">
        <v>15</v>
      </c>
      <c r="D11" s="137" t="s">
        <v>42</v>
      </c>
      <c r="E11" s="182"/>
      <c r="F11" s="182"/>
      <c r="G11" s="182"/>
      <c r="H11" s="182"/>
      <c r="I11" s="182"/>
      <c r="J11" s="182"/>
      <c r="K11" s="182"/>
      <c r="L11" s="182"/>
      <c r="M11" s="182"/>
      <c r="N11" s="182"/>
      <c r="O11" s="182"/>
      <c r="P11" s="182"/>
      <c r="Q11" s="182"/>
      <c r="R11" s="182"/>
      <c r="S11" s="182"/>
      <c r="T11" s="182"/>
      <c r="U11" s="182"/>
      <c r="V11" s="182"/>
      <c r="W11" s="182"/>
      <c r="X11" s="97" t="s">
        <v>139</v>
      </c>
      <c r="Y11" s="98"/>
      <c r="Z11" s="30" t="str">
        <f t="shared" si="0"/>
        <v>N/A</v>
      </c>
      <c r="AA11" s="98"/>
      <c r="AB11" s="30" t="str">
        <f t="shared" si="1"/>
        <v>N/A</v>
      </c>
      <c r="AC11" s="98"/>
      <c r="AD11" s="30" t="str">
        <f t="shared" si="2"/>
        <v>N/A</v>
      </c>
      <c r="AE11" s="98"/>
      <c r="AF11" s="30" t="str">
        <f t="shared" si="3"/>
        <v>N/A</v>
      </c>
      <c r="AG11" s="98"/>
      <c r="AH11" s="30" t="str">
        <f t="shared" si="4"/>
        <v>N/A</v>
      </c>
      <c r="AI11" s="98"/>
      <c r="AJ11" s="30" t="str">
        <f t="shared" si="5"/>
        <v>N/A</v>
      </c>
      <c r="AK11" s="98"/>
      <c r="AL11" s="30" t="str">
        <f t="shared" si="6"/>
        <v>N/A</v>
      </c>
      <c r="AN11" s="32">
        <f t="shared" si="7"/>
        <v>0</v>
      </c>
      <c r="AO11" s="31"/>
      <c r="AP11" s="42" t="str">
        <f t="shared" si="8"/>
        <v>N/A</v>
      </c>
      <c r="AQ11" s="42" t="str">
        <f t="shared" si="9"/>
        <v>N/A</v>
      </c>
      <c r="AR11" s="42">
        <f t="shared" si="10"/>
        <v>0</v>
      </c>
      <c r="AS11" s="42">
        <f t="shared" si="11"/>
        <v>0</v>
      </c>
      <c r="AT11" s="42">
        <f t="shared" si="12"/>
        <v>0</v>
      </c>
      <c r="AU11" s="42">
        <f t="shared" si="13"/>
        <v>0</v>
      </c>
      <c r="AV11" s="42">
        <f t="shared" si="14"/>
        <v>0</v>
      </c>
      <c r="AW11" s="42">
        <f t="shared" si="15"/>
        <v>0</v>
      </c>
      <c r="AX11" s="42">
        <f t="shared" si="16"/>
        <v>0</v>
      </c>
    </row>
    <row r="12" spans="2:50" ht="48" customHeight="1" x14ac:dyDescent="0.2">
      <c r="B12" s="137" t="s">
        <v>163</v>
      </c>
      <c r="C12" s="137" t="s">
        <v>16</v>
      </c>
      <c r="D12" s="137" t="s">
        <v>18</v>
      </c>
      <c r="E12" s="182"/>
      <c r="F12" s="182"/>
      <c r="G12" s="182"/>
      <c r="H12" s="182"/>
      <c r="I12" s="182"/>
      <c r="J12" s="182"/>
      <c r="K12" s="182"/>
      <c r="L12" s="182"/>
      <c r="M12" s="182"/>
      <c r="N12" s="182"/>
      <c r="O12" s="182"/>
      <c r="P12" s="182"/>
      <c r="Q12" s="182"/>
      <c r="R12" s="182"/>
      <c r="S12" s="182"/>
      <c r="T12" s="182"/>
      <c r="U12" s="182"/>
      <c r="V12" s="182"/>
      <c r="W12" s="182"/>
      <c r="X12" s="97" t="s">
        <v>139</v>
      </c>
      <c r="Y12" s="98"/>
      <c r="Z12" s="30" t="str">
        <f t="shared" si="0"/>
        <v>N/A</v>
      </c>
      <c r="AA12" s="98"/>
      <c r="AB12" s="30" t="str">
        <f t="shared" si="1"/>
        <v>N/A</v>
      </c>
      <c r="AC12" s="98"/>
      <c r="AD12" s="30" t="str">
        <f t="shared" si="2"/>
        <v>N/A</v>
      </c>
      <c r="AE12" s="98"/>
      <c r="AF12" s="30" t="str">
        <f t="shared" si="3"/>
        <v>N/A</v>
      </c>
      <c r="AG12" s="98"/>
      <c r="AH12" s="30" t="str">
        <f t="shared" si="4"/>
        <v>N/A</v>
      </c>
      <c r="AI12" s="98"/>
      <c r="AJ12" s="30" t="str">
        <f t="shared" si="5"/>
        <v>N/A</v>
      </c>
      <c r="AK12" s="98"/>
      <c r="AL12" s="30" t="str">
        <f t="shared" si="6"/>
        <v>N/A</v>
      </c>
      <c r="AN12" s="32">
        <f t="shared" si="7"/>
        <v>0</v>
      </c>
      <c r="AO12" s="31"/>
      <c r="AP12" s="42" t="str">
        <f t="shared" si="8"/>
        <v>N/A</v>
      </c>
      <c r="AQ12" s="42" t="str">
        <f t="shared" si="9"/>
        <v>N/A</v>
      </c>
      <c r="AR12" s="42">
        <f t="shared" si="10"/>
        <v>0</v>
      </c>
      <c r="AS12" s="42">
        <f t="shared" si="11"/>
        <v>0</v>
      </c>
      <c r="AT12" s="42">
        <f t="shared" si="12"/>
        <v>0</v>
      </c>
      <c r="AU12" s="42">
        <f t="shared" si="13"/>
        <v>0</v>
      </c>
      <c r="AV12" s="42">
        <f t="shared" si="14"/>
        <v>0</v>
      </c>
      <c r="AW12" s="42">
        <f t="shared" si="15"/>
        <v>0</v>
      </c>
      <c r="AX12" s="42">
        <f t="shared" si="16"/>
        <v>0</v>
      </c>
    </row>
    <row r="13" spans="2:50" ht="48" customHeight="1" x14ac:dyDescent="0.2">
      <c r="B13" s="137" t="s">
        <v>163</v>
      </c>
      <c r="C13" s="137" t="s">
        <v>16</v>
      </c>
      <c r="D13" s="137" t="s">
        <v>20</v>
      </c>
      <c r="E13" s="182"/>
      <c r="F13" s="182"/>
      <c r="G13" s="182"/>
      <c r="H13" s="182"/>
      <c r="I13" s="182"/>
      <c r="J13" s="182"/>
      <c r="K13" s="182"/>
      <c r="L13" s="182"/>
      <c r="M13" s="182"/>
      <c r="N13" s="182"/>
      <c r="O13" s="182"/>
      <c r="P13" s="182"/>
      <c r="Q13" s="182"/>
      <c r="R13" s="182"/>
      <c r="S13" s="182"/>
      <c r="T13" s="182"/>
      <c r="U13" s="182"/>
      <c r="V13" s="182"/>
      <c r="W13" s="182"/>
      <c r="X13" s="97" t="s">
        <v>139</v>
      </c>
      <c r="Y13" s="98"/>
      <c r="Z13" s="30" t="str">
        <f t="shared" si="0"/>
        <v>N/A</v>
      </c>
      <c r="AA13" s="98"/>
      <c r="AB13" s="30" t="str">
        <f t="shared" si="1"/>
        <v>N/A</v>
      </c>
      <c r="AC13" s="98"/>
      <c r="AD13" s="30" t="str">
        <f t="shared" si="2"/>
        <v>N/A</v>
      </c>
      <c r="AE13" s="98"/>
      <c r="AF13" s="30" t="str">
        <f t="shared" si="3"/>
        <v>N/A</v>
      </c>
      <c r="AG13" s="98"/>
      <c r="AH13" s="30" t="str">
        <f t="shared" si="4"/>
        <v>N/A</v>
      </c>
      <c r="AI13" s="98"/>
      <c r="AJ13" s="30" t="str">
        <f t="shared" si="5"/>
        <v>N/A</v>
      </c>
      <c r="AK13" s="98"/>
      <c r="AL13" s="30" t="str">
        <f t="shared" si="6"/>
        <v>N/A</v>
      </c>
      <c r="AN13" s="32">
        <f t="shared" si="7"/>
        <v>0</v>
      </c>
      <c r="AO13" s="31"/>
      <c r="AP13" s="42" t="str">
        <f t="shared" si="8"/>
        <v>N/A</v>
      </c>
      <c r="AQ13" s="42" t="str">
        <f t="shared" si="9"/>
        <v>N/A</v>
      </c>
      <c r="AR13" s="42">
        <f t="shared" si="10"/>
        <v>0</v>
      </c>
      <c r="AS13" s="42">
        <f t="shared" si="11"/>
        <v>0</v>
      </c>
      <c r="AT13" s="42">
        <f t="shared" si="12"/>
        <v>0</v>
      </c>
      <c r="AU13" s="42">
        <f t="shared" si="13"/>
        <v>0</v>
      </c>
      <c r="AV13" s="42">
        <f t="shared" si="14"/>
        <v>0</v>
      </c>
      <c r="AW13" s="42">
        <f t="shared" si="15"/>
        <v>0</v>
      </c>
      <c r="AX13" s="42">
        <f t="shared" si="16"/>
        <v>0</v>
      </c>
    </row>
    <row r="14" spans="2:50" ht="48" customHeight="1" x14ac:dyDescent="0.2">
      <c r="B14" s="137" t="s">
        <v>163</v>
      </c>
      <c r="C14" s="137" t="s">
        <v>16</v>
      </c>
      <c r="D14" s="137" t="s">
        <v>72</v>
      </c>
      <c r="E14" s="182"/>
      <c r="F14" s="182"/>
      <c r="G14" s="182"/>
      <c r="H14" s="182"/>
      <c r="I14" s="182"/>
      <c r="J14" s="182"/>
      <c r="K14" s="182"/>
      <c r="L14" s="182"/>
      <c r="M14" s="182"/>
      <c r="N14" s="182"/>
      <c r="O14" s="182"/>
      <c r="P14" s="182"/>
      <c r="Q14" s="182"/>
      <c r="R14" s="182"/>
      <c r="S14" s="182"/>
      <c r="T14" s="182"/>
      <c r="U14" s="182"/>
      <c r="V14" s="182"/>
      <c r="W14" s="182"/>
      <c r="X14" s="97" t="s">
        <v>139</v>
      </c>
      <c r="Y14" s="98"/>
      <c r="Z14" s="30" t="str">
        <f t="shared" si="0"/>
        <v>N/A</v>
      </c>
      <c r="AA14" s="98"/>
      <c r="AB14" s="30" t="str">
        <f t="shared" si="1"/>
        <v>N/A</v>
      </c>
      <c r="AC14" s="98"/>
      <c r="AD14" s="30" t="str">
        <f t="shared" si="2"/>
        <v>N/A</v>
      </c>
      <c r="AE14" s="98"/>
      <c r="AF14" s="30" t="str">
        <f t="shared" si="3"/>
        <v>N/A</v>
      </c>
      <c r="AG14" s="98"/>
      <c r="AH14" s="30" t="str">
        <f t="shared" si="4"/>
        <v>N/A</v>
      </c>
      <c r="AI14" s="98"/>
      <c r="AJ14" s="30" t="str">
        <f t="shared" si="5"/>
        <v>N/A</v>
      </c>
      <c r="AK14" s="98"/>
      <c r="AL14" s="30" t="str">
        <f t="shared" si="6"/>
        <v>N/A</v>
      </c>
      <c r="AN14" s="32">
        <f t="shared" si="7"/>
        <v>0</v>
      </c>
      <c r="AO14" s="31"/>
      <c r="AP14" s="42" t="str">
        <f t="shared" si="8"/>
        <v>N/A</v>
      </c>
      <c r="AQ14" s="42" t="str">
        <f t="shared" si="9"/>
        <v>N/A</v>
      </c>
      <c r="AR14" s="42">
        <f t="shared" si="10"/>
        <v>0</v>
      </c>
      <c r="AS14" s="42">
        <f t="shared" si="11"/>
        <v>0</v>
      </c>
      <c r="AT14" s="42">
        <f t="shared" si="12"/>
        <v>0</v>
      </c>
      <c r="AU14" s="42">
        <f t="shared" si="13"/>
        <v>0</v>
      </c>
      <c r="AV14" s="42">
        <f t="shared" si="14"/>
        <v>0</v>
      </c>
      <c r="AW14" s="42">
        <f t="shared" si="15"/>
        <v>0</v>
      </c>
      <c r="AX14" s="42">
        <f t="shared" si="16"/>
        <v>0</v>
      </c>
    </row>
    <row r="15" spans="2:50" ht="48" customHeight="1" x14ac:dyDescent="0.2">
      <c r="B15" s="137" t="s">
        <v>163</v>
      </c>
      <c r="C15" s="137" t="s">
        <v>16</v>
      </c>
      <c r="D15" s="137" t="s">
        <v>71</v>
      </c>
      <c r="E15" s="182"/>
      <c r="F15" s="182"/>
      <c r="G15" s="182"/>
      <c r="H15" s="182"/>
      <c r="I15" s="182"/>
      <c r="J15" s="182"/>
      <c r="K15" s="182"/>
      <c r="L15" s="182"/>
      <c r="M15" s="182"/>
      <c r="N15" s="182"/>
      <c r="O15" s="182"/>
      <c r="P15" s="182"/>
      <c r="Q15" s="182"/>
      <c r="R15" s="182"/>
      <c r="S15" s="182"/>
      <c r="T15" s="182"/>
      <c r="U15" s="182"/>
      <c r="V15" s="182"/>
      <c r="W15" s="182"/>
      <c r="X15" s="97" t="s">
        <v>139</v>
      </c>
      <c r="Y15" s="98"/>
      <c r="Z15" s="30" t="str">
        <f t="shared" si="0"/>
        <v>N/A</v>
      </c>
      <c r="AA15" s="98"/>
      <c r="AB15" s="30" t="str">
        <f t="shared" si="1"/>
        <v>N/A</v>
      </c>
      <c r="AC15" s="98"/>
      <c r="AD15" s="30" t="str">
        <f t="shared" si="2"/>
        <v>N/A</v>
      </c>
      <c r="AE15" s="98"/>
      <c r="AF15" s="30" t="str">
        <f t="shared" si="3"/>
        <v>N/A</v>
      </c>
      <c r="AG15" s="98"/>
      <c r="AH15" s="30" t="str">
        <f t="shared" si="4"/>
        <v>N/A</v>
      </c>
      <c r="AI15" s="98"/>
      <c r="AJ15" s="30" t="str">
        <f t="shared" si="5"/>
        <v>N/A</v>
      </c>
      <c r="AK15" s="98"/>
      <c r="AL15" s="30" t="str">
        <f t="shared" si="6"/>
        <v>N/A</v>
      </c>
      <c r="AN15" s="32">
        <f t="shared" si="7"/>
        <v>0</v>
      </c>
      <c r="AO15" s="31"/>
      <c r="AP15" s="42" t="str">
        <f t="shared" si="8"/>
        <v>N/A</v>
      </c>
      <c r="AQ15" s="42" t="str">
        <f t="shared" si="9"/>
        <v>N/A</v>
      </c>
      <c r="AR15" s="42">
        <f t="shared" si="10"/>
        <v>0</v>
      </c>
      <c r="AS15" s="42">
        <f t="shared" si="11"/>
        <v>0</v>
      </c>
      <c r="AT15" s="42">
        <f t="shared" si="12"/>
        <v>0</v>
      </c>
      <c r="AU15" s="42">
        <f t="shared" si="13"/>
        <v>0</v>
      </c>
      <c r="AV15" s="42">
        <f t="shared" si="14"/>
        <v>0</v>
      </c>
      <c r="AW15" s="42">
        <f t="shared" si="15"/>
        <v>0</v>
      </c>
      <c r="AX15" s="42">
        <f t="shared" si="16"/>
        <v>0</v>
      </c>
    </row>
    <row r="16" spans="2:50" ht="48" customHeight="1" x14ac:dyDescent="0.2">
      <c r="B16" s="137" t="s">
        <v>163</v>
      </c>
      <c r="C16" s="137" t="s">
        <v>16</v>
      </c>
      <c r="D16" s="137" t="s">
        <v>73</v>
      </c>
      <c r="E16" s="182"/>
      <c r="F16" s="182"/>
      <c r="G16" s="182"/>
      <c r="H16" s="182"/>
      <c r="I16" s="182"/>
      <c r="J16" s="182"/>
      <c r="K16" s="182"/>
      <c r="L16" s="182"/>
      <c r="M16" s="182"/>
      <c r="N16" s="182"/>
      <c r="O16" s="182"/>
      <c r="P16" s="182"/>
      <c r="Q16" s="182"/>
      <c r="R16" s="182"/>
      <c r="S16" s="182"/>
      <c r="T16" s="182"/>
      <c r="U16" s="182"/>
      <c r="V16" s="182"/>
      <c r="W16" s="182"/>
      <c r="X16" s="97" t="s">
        <v>139</v>
      </c>
      <c r="Y16" s="98"/>
      <c r="Z16" s="30" t="str">
        <f t="shared" si="0"/>
        <v>N/A</v>
      </c>
      <c r="AA16" s="98"/>
      <c r="AB16" s="30" t="str">
        <f t="shared" si="1"/>
        <v>N/A</v>
      </c>
      <c r="AC16" s="98"/>
      <c r="AD16" s="30" t="str">
        <f t="shared" si="2"/>
        <v>N/A</v>
      </c>
      <c r="AE16" s="98"/>
      <c r="AF16" s="30" t="str">
        <f t="shared" si="3"/>
        <v>N/A</v>
      </c>
      <c r="AG16" s="98"/>
      <c r="AH16" s="30" t="str">
        <f t="shared" si="4"/>
        <v>N/A</v>
      </c>
      <c r="AI16" s="98"/>
      <c r="AJ16" s="30" t="str">
        <f t="shared" si="5"/>
        <v>N/A</v>
      </c>
      <c r="AK16" s="98"/>
      <c r="AL16" s="30" t="str">
        <f t="shared" si="6"/>
        <v>N/A</v>
      </c>
      <c r="AN16" s="32">
        <f t="shared" si="7"/>
        <v>0</v>
      </c>
      <c r="AO16" s="31"/>
      <c r="AP16" s="42" t="str">
        <f t="shared" si="8"/>
        <v>N/A</v>
      </c>
      <c r="AQ16" s="42" t="str">
        <f t="shared" si="9"/>
        <v>N/A</v>
      </c>
      <c r="AR16" s="42">
        <f t="shared" si="10"/>
        <v>0</v>
      </c>
      <c r="AS16" s="42">
        <f t="shared" si="11"/>
        <v>0</v>
      </c>
      <c r="AT16" s="42">
        <f t="shared" si="12"/>
        <v>0</v>
      </c>
      <c r="AU16" s="42">
        <f t="shared" si="13"/>
        <v>0</v>
      </c>
      <c r="AV16" s="42">
        <f t="shared" si="14"/>
        <v>0</v>
      </c>
      <c r="AW16" s="42">
        <f t="shared" si="15"/>
        <v>0</v>
      </c>
      <c r="AX16" s="42">
        <f t="shared" si="16"/>
        <v>0</v>
      </c>
    </row>
    <row r="17" spans="2:50" ht="48" customHeight="1" x14ac:dyDescent="0.2">
      <c r="B17" s="137" t="s">
        <v>163</v>
      </c>
      <c r="C17" s="137" t="s">
        <v>3</v>
      </c>
      <c r="D17" s="137" t="s">
        <v>43</v>
      </c>
      <c r="E17" s="182"/>
      <c r="F17" s="182"/>
      <c r="G17" s="182"/>
      <c r="H17" s="182"/>
      <c r="I17" s="182"/>
      <c r="J17" s="182"/>
      <c r="K17" s="182"/>
      <c r="L17" s="182"/>
      <c r="M17" s="182"/>
      <c r="N17" s="182"/>
      <c r="O17" s="182"/>
      <c r="P17" s="182"/>
      <c r="Q17" s="182"/>
      <c r="R17" s="182"/>
      <c r="S17" s="182"/>
      <c r="T17" s="182"/>
      <c r="U17" s="182"/>
      <c r="V17" s="182"/>
      <c r="W17" s="182"/>
      <c r="X17" s="97" t="s">
        <v>139</v>
      </c>
      <c r="Y17" s="98"/>
      <c r="Z17" s="30" t="str">
        <f t="shared" si="0"/>
        <v>N/A</v>
      </c>
      <c r="AA17" s="98"/>
      <c r="AB17" s="30" t="str">
        <f t="shared" si="1"/>
        <v>N/A</v>
      </c>
      <c r="AC17" s="98"/>
      <c r="AD17" s="30" t="str">
        <f t="shared" si="2"/>
        <v>N/A</v>
      </c>
      <c r="AE17" s="98"/>
      <c r="AF17" s="30" t="str">
        <f t="shared" si="3"/>
        <v>N/A</v>
      </c>
      <c r="AG17" s="98"/>
      <c r="AH17" s="30" t="str">
        <f t="shared" si="4"/>
        <v>N/A</v>
      </c>
      <c r="AI17" s="98"/>
      <c r="AJ17" s="30" t="str">
        <f t="shared" si="5"/>
        <v>N/A</v>
      </c>
      <c r="AK17" s="98"/>
      <c r="AL17" s="30" t="str">
        <f t="shared" si="6"/>
        <v>N/A</v>
      </c>
      <c r="AN17" s="32">
        <f t="shared" si="7"/>
        <v>0</v>
      </c>
      <c r="AO17" s="31"/>
      <c r="AP17" s="42" t="str">
        <f t="shared" si="8"/>
        <v>N/A</v>
      </c>
      <c r="AQ17" s="42" t="str">
        <f t="shared" si="9"/>
        <v>N/A</v>
      </c>
      <c r="AR17" s="42">
        <f t="shared" si="10"/>
        <v>0</v>
      </c>
      <c r="AS17" s="42">
        <f t="shared" si="11"/>
        <v>0</v>
      </c>
      <c r="AT17" s="42">
        <f t="shared" si="12"/>
        <v>0</v>
      </c>
      <c r="AU17" s="42">
        <f t="shared" si="13"/>
        <v>0</v>
      </c>
      <c r="AV17" s="42">
        <f t="shared" si="14"/>
        <v>0</v>
      </c>
      <c r="AW17" s="42">
        <f t="shared" si="15"/>
        <v>0</v>
      </c>
      <c r="AX17" s="42">
        <f t="shared" si="16"/>
        <v>0</v>
      </c>
    </row>
    <row r="18" spans="2:50" ht="48" customHeight="1" x14ac:dyDescent="0.2">
      <c r="B18" s="137" t="s">
        <v>163</v>
      </c>
      <c r="C18" s="137" t="s">
        <v>51</v>
      </c>
      <c r="D18" s="137" t="s">
        <v>26</v>
      </c>
      <c r="E18" s="182"/>
      <c r="F18" s="182"/>
      <c r="G18" s="182"/>
      <c r="H18" s="182"/>
      <c r="I18" s="182"/>
      <c r="J18" s="182"/>
      <c r="K18" s="182"/>
      <c r="L18" s="182"/>
      <c r="M18" s="182"/>
      <c r="N18" s="182"/>
      <c r="O18" s="182"/>
      <c r="P18" s="182"/>
      <c r="Q18" s="182"/>
      <c r="R18" s="182"/>
      <c r="S18" s="182"/>
      <c r="T18" s="182"/>
      <c r="U18" s="182"/>
      <c r="V18" s="182"/>
      <c r="W18" s="182"/>
      <c r="X18" s="97" t="s">
        <v>139</v>
      </c>
      <c r="Y18" s="98"/>
      <c r="Z18" s="30" t="str">
        <f t="shared" si="0"/>
        <v>N/A</v>
      </c>
      <c r="AA18" s="98"/>
      <c r="AB18" s="30" t="str">
        <f t="shared" si="1"/>
        <v>N/A</v>
      </c>
      <c r="AC18" s="98"/>
      <c r="AD18" s="30" t="str">
        <f t="shared" si="2"/>
        <v>N/A</v>
      </c>
      <c r="AE18" s="98"/>
      <c r="AF18" s="30" t="str">
        <f t="shared" si="3"/>
        <v>N/A</v>
      </c>
      <c r="AG18" s="98"/>
      <c r="AH18" s="30" t="str">
        <f t="shared" si="4"/>
        <v>N/A</v>
      </c>
      <c r="AI18" s="98"/>
      <c r="AJ18" s="30" t="str">
        <f t="shared" si="5"/>
        <v>N/A</v>
      </c>
      <c r="AK18" s="98"/>
      <c r="AL18" s="30" t="str">
        <f t="shared" si="6"/>
        <v>N/A</v>
      </c>
      <c r="AN18" s="32">
        <f t="shared" si="7"/>
        <v>0</v>
      </c>
      <c r="AO18" s="31"/>
      <c r="AP18" s="42" t="str">
        <f t="shared" si="8"/>
        <v>N/A</v>
      </c>
      <c r="AQ18" s="42" t="str">
        <f t="shared" si="9"/>
        <v>N/A</v>
      </c>
      <c r="AR18" s="42">
        <f t="shared" si="10"/>
        <v>0</v>
      </c>
      <c r="AS18" s="42">
        <f t="shared" si="11"/>
        <v>0</v>
      </c>
      <c r="AT18" s="42">
        <f t="shared" si="12"/>
        <v>0</v>
      </c>
      <c r="AU18" s="42">
        <f t="shared" si="13"/>
        <v>0</v>
      </c>
      <c r="AV18" s="42">
        <f t="shared" si="14"/>
        <v>0</v>
      </c>
      <c r="AW18" s="42">
        <f t="shared" si="15"/>
        <v>0</v>
      </c>
      <c r="AX18" s="42">
        <f t="shared" si="16"/>
        <v>0</v>
      </c>
    </row>
    <row r="19" spans="2:50" ht="48" customHeight="1" x14ac:dyDescent="0.2">
      <c r="B19" s="137" t="s">
        <v>163</v>
      </c>
      <c r="C19" s="137" t="s">
        <v>0</v>
      </c>
      <c r="D19" s="137" t="s">
        <v>28</v>
      </c>
      <c r="E19" s="182"/>
      <c r="F19" s="182"/>
      <c r="G19" s="182"/>
      <c r="H19" s="182"/>
      <c r="I19" s="182"/>
      <c r="J19" s="182"/>
      <c r="K19" s="182"/>
      <c r="L19" s="182"/>
      <c r="M19" s="182"/>
      <c r="N19" s="182"/>
      <c r="O19" s="182"/>
      <c r="P19" s="182"/>
      <c r="Q19" s="182"/>
      <c r="R19" s="182"/>
      <c r="S19" s="182"/>
      <c r="T19" s="182"/>
      <c r="U19" s="182"/>
      <c r="V19" s="182"/>
      <c r="W19" s="182"/>
      <c r="X19" s="97" t="s">
        <v>139</v>
      </c>
      <c r="Y19" s="98"/>
      <c r="Z19" s="30" t="str">
        <f t="shared" si="0"/>
        <v>N/A</v>
      </c>
      <c r="AA19" s="98"/>
      <c r="AB19" s="30" t="str">
        <f t="shared" si="1"/>
        <v>N/A</v>
      </c>
      <c r="AC19" s="98"/>
      <c r="AD19" s="30" t="str">
        <f t="shared" si="2"/>
        <v>N/A</v>
      </c>
      <c r="AE19" s="98"/>
      <c r="AF19" s="30" t="str">
        <f t="shared" si="3"/>
        <v>N/A</v>
      </c>
      <c r="AG19" s="98"/>
      <c r="AH19" s="30" t="str">
        <f t="shared" si="4"/>
        <v>N/A</v>
      </c>
      <c r="AI19" s="98"/>
      <c r="AJ19" s="30" t="str">
        <f t="shared" si="5"/>
        <v>N/A</v>
      </c>
      <c r="AK19" s="98"/>
      <c r="AL19" s="30" t="str">
        <f t="shared" si="6"/>
        <v>N/A</v>
      </c>
      <c r="AN19" s="32">
        <f t="shared" si="7"/>
        <v>0</v>
      </c>
      <c r="AO19" s="31"/>
      <c r="AP19" s="42" t="str">
        <f t="shared" si="8"/>
        <v>N/A</v>
      </c>
      <c r="AQ19" s="42" t="str">
        <f t="shared" si="9"/>
        <v>N/A</v>
      </c>
      <c r="AR19" s="42">
        <f t="shared" si="10"/>
        <v>0</v>
      </c>
      <c r="AS19" s="42">
        <f t="shared" si="11"/>
        <v>0</v>
      </c>
      <c r="AT19" s="42">
        <f t="shared" si="12"/>
        <v>0</v>
      </c>
      <c r="AU19" s="42">
        <f t="shared" si="13"/>
        <v>0</v>
      </c>
      <c r="AV19" s="42">
        <f t="shared" si="14"/>
        <v>0</v>
      </c>
      <c r="AW19" s="42">
        <f t="shared" si="15"/>
        <v>0</v>
      </c>
      <c r="AX19" s="42">
        <f t="shared" si="16"/>
        <v>0</v>
      </c>
    </row>
    <row r="20" spans="2:50" ht="48" customHeight="1" x14ac:dyDescent="0.2">
      <c r="B20" s="137" t="s">
        <v>165</v>
      </c>
      <c r="C20" s="137" t="s">
        <v>52</v>
      </c>
      <c r="D20" s="137" t="s">
        <v>27</v>
      </c>
      <c r="E20" s="182"/>
      <c r="F20" s="182"/>
      <c r="G20" s="182"/>
      <c r="H20" s="182"/>
      <c r="I20" s="182"/>
      <c r="J20" s="182"/>
      <c r="K20" s="182"/>
      <c r="L20" s="182"/>
      <c r="M20" s="182"/>
      <c r="N20" s="182"/>
      <c r="O20" s="182"/>
      <c r="P20" s="182"/>
      <c r="Q20" s="182"/>
      <c r="R20" s="182"/>
      <c r="S20" s="182"/>
      <c r="T20" s="182"/>
      <c r="U20" s="182"/>
      <c r="V20" s="182"/>
      <c r="W20" s="182"/>
      <c r="X20" s="97" t="s">
        <v>139</v>
      </c>
      <c r="Y20" s="98"/>
      <c r="Z20" s="30" t="str">
        <f t="shared" si="0"/>
        <v>N/A</v>
      </c>
      <c r="AA20" s="98"/>
      <c r="AB20" s="30" t="str">
        <f t="shared" si="1"/>
        <v>N/A</v>
      </c>
      <c r="AC20" s="98"/>
      <c r="AD20" s="30" t="str">
        <f t="shared" si="2"/>
        <v>N/A</v>
      </c>
      <c r="AE20" s="98"/>
      <c r="AF20" s="30" t="str">
        <f t="shared" si="3"/>
        <v>N/A</v>
      </c>
      <c r="AG20" s="98"/>
      <c r="AH20" s="30" t="str">
        <f t="shared" si="4"/>
        <v>N/A</v>
      </c>
      <c r="AI20" s="98"/>
      <c r="AJ20" s="30" t="str">
        <f t="shared" si="5"/>
        <v>N/A</v>
      </c>
      <c r="AK20" s="98"/>
      <c r="AL20" s="30" t="str">
        <f t="shared" si="6"/>
        <v>N/A</v>
      </c>
      <c r="AN20" s="32">
        <f t="shared" si="7"/>
        <v>0</v>
      </c>
      <c r="AO20" s="31"/>
      <c r="AP20" s="42" t="str">
        <f t="shared" si="8"/>
        <v>N/A</v>
      </c>
      <c r="AQ20" s="42" t="str">
        <f t="shared" si="9"/>
        <v>N/A</v>
      </c>
      <c r="AR20" s="42">
        <f t="shared" si="10"/>
        <v>0</v>
      </c>
      <c r="AS20" s="42">
        <f t="shared" si="11"/>
        <v>0</v>
      </c>
      <c r="AT20" s="42">
        <f t="shared" si="12"/>
        <v>0</v>
      </c>
      <c r="AU20" s="42">
        <f t="shared" si="13"/>
        <v>0</v>
      </c>
      <c r="AV20" s="42">
        <f t="shared" si="14"/>
        <v>0</v>
      </c>
      <c r="AW20" s="42">
        <f t="shared" si="15"/>
        <v>0</v>
      </c>
      <c r="AX20" s="42">
        <f t="shared" si="16"/>
        <v>0</v>
      </c>
    </row>
    <row r="21" spans="2:50" ht="48" customHeight="1" x14ac:dyDescent="0.2">
      <c r="B21" s="137" t="s">
        <v>165</v>
      </c>
      <c r="C21" s="137" t="s">
        <v>12</v>
      </c>
      <c r="D21" s="137" t="s">
        <v>167</v>
      </c>
      <c r="E21" s="182"/>
      <c r="F21" s="182"/>
      <c r="G21" s="182"/>
      <c r="H21" s="182"/>
      <c r="I21" s="182"/>
      <c r="J21" s="182"/>
      <c r="K21" s="182"/>
      <c r="L21" s="182"/>
      <c r="M21" s="182"/>
      <c r="N21" s="182"/>
      <c r="O21" s="182"/>
      <c r="P21" s="182"/>
      <c r="Q21" s="182"/>
      <c r="R21" s="182"/>
      <c r="S21" s="182"/>
      <c r="T21" s="182"/>
      <c r="U21" s="182"/>
      <c r="V21" s="182"/>
      <c r="W21" s="182"/>
      <c r="X21" s="97" t="s">
        <v>139</v>
      </c>
      <c r="Y21" s="98"/>
      <c r="Z21" s="30" t="str">
        <f t="shared" si="0"/>
        <v>N/A</v>
      </c>
      <c r="AA21" s="98"/>
      <c r="AB21" s="30" t="str">
        <f t="shared" si="1"/>
        <v>N/A</v>
      </c>
      <c r="AC21" s="98"/>
      <c r="AD21" s="30" t="str">
        <f t="shared" si="2"/>
        <v>N/A</v>
      </c>
      <c r="AE21" s="98"/>
      <c r="AF21" s="30" t="str">
        <f t="shared" si="3"/>
        <v>N/A</v>
      </c>
      <c r="AG21" s="98"/>
      <c r="AH21" s="30" t="str">
        <f t="shared" si="4"/>
        <v>N/A</v>
      </c>
      <c r="AI21" s="98"/>
      <c r="AJ21" s="30" t="str">
        <f t="shared" si="5"/>
        <v>N/A</v>
      </c>
      <c r="AK21" s="98"/>
      <c r="AL21" s="30" t="str">
        <f t="shared" si="6"/>
        <v>N/A</v>
      </c>
      <c r="AN21" s="32">
        <f t="shared" si="7"/>
        <v>0</v>
      </c>
      <c r="AO21" s="31"/>
      <c r="AP21" s="42" t="str">
        <f t="shared" si="8"/>
        <v>N/A</v>
      </c>
      <c r="AQ21" s="42" t="str">
        <f t="shared" si="9"/>
        <v>N/A</v>
      </c>
      <c r="AR21" s="42">
        <f t="shared" si="10"/>
        <v>0</v>
      </c>
      <c r="AS21" s="42">
        <f t="shared" si="11"/>
        <v>0</v>
      </c>
      <c r="AT21" s="42">
        <f t="shared" si="12"/>
        <v>0</v>
      </c>
      <c r="AU21" s="42">
        <f t="shared" si="13"/>
        <v>0</v>
      </c>
      <c r="AV21" s="42">
        <f t="shared" si="14"/>
        <v>0</v>
      </c>
      <c r="AW21" s="42">
        <f t="shared" si="15"/>
        <v>0</v>
      </c>
      <c r="AX21" s="42">
        <f t="shared" si="16"/>
        <v>0</v>
      </c>
    </row>
    <row r="22" spans="2:50" ht="48" customHeight="1" x14ac:dyDescent="0.2">
      <c r="B22" s="137" t="s">
        <v>165</v>
      </c>
      <c r="C22" s="137" t="s">
        <v>12</v>
      </c>
      <c r="D22" s="137" t="s">
        <v>168</v>
      </c>
      <c r="E22" s="182"/>
      <c r="F22" s="182"/>
      <c r="G22" s="182"/>
      <c r="H22" s="182"/>
      <c r="I22" s="182"/>
      <c r="J22" s="182"/>
      <c r="K22" s="182"/>
      <c r="L22" s="182"/>
      <c r="M22" s="182"/>
      <c r="N22" s="182"/>
      <c r="O22" s="182"/>
      <c r="P22" s="182"/>
      <c r="Q22" s="182"/>
      <c r="R22" s="182"/>
      <c r="S22" s="182"/>
      <c r="T22" s="182"/>
      <c r="U22" s="182"/>
      <c r="V22" s="182"/>
      <c r="W22" s="182"/>
      <c r="X22" s="97" t="s">
        <v>139</v>
      </c>
      <c r="Y22" s="98"/>
      <c r="Z22" s="30" t="str">
        <f t="shared" si="0"/>
        <v>N/A</v>
      </c>
      <c r="AA22" s="98"/>
      <c r="AB22" s="30" t="str">
        <f t="shared" si="1"/>
        <v>N/A</v>
      </c>
      <c r="AC22" s="98"/>
      <c r="AD22" s="30" t="str">
        <f t="shared" si="2"/>
        <v>N/A</v>
      </c>
      <c r="AE22" s="98"/>
      <c r="AF22" s="30" t="str">
        <f t="shared" si="3"/>
        <v>N/A</v>
      </c>
      <c r="AG22" s="98"/>
      <c r="AH22" s="30" t="str">
        <f t="shared" si="4"/>
        <v>N/A</v>
      </c>
      <c r="AI22" s="98"/>
      <c r="AJ22" s="30" t="str">
        <f t="shared" si="5"/>
        <v>N/A</v>
      </c>
      <c r="AK22" s="98"/>
      <c r="AL22" s="30" t="str">
        <f t="shared" si="6"/>
        <v>N/A</v>
      </c>
      <c r="AN22" s="32">
        <f t="shared" si="7"/>
        <v>0</v>
      </c>
      <c r="AO22" s="31"/>
      <c r="AP22" s="42" t="str">
        <f t="shared" si="8"/>
        <v>N/A</v>
      </c>
      <c r="AQ22" s="42" t="str">
        <f t="shared" si="9"/>
        <v>N/A</v>
      </c>
      <c r="AR22" s="42">
        <f t="shared" si="10"/>
        <v>0</v>
      </c>
      <c r="AS22" s="42">
        <f t="shared" si="11"/>
        <v>0</v>
      </c>
      <c r="AT22" s="42">
        <f t="shared" si="12"/>
        <v>0</v>
      </c>
      <c r="AU22" s="42">
        <f t="shared" si="13"/>
        <v>0</v>
      </c>
      <c r="AV22" s="42">
        <f t="shared" si="14"/>
        <v>0</v>
      </c>
      <c r="AW22" s="42">
        <f t="shared" si="15"/>
        <v>0</v>
      </c>
      <c r="AX22" s="42">
        <f t="shared" si="16"/>
        <v>0</v>
      </c>
    </row>
    <row r="23" spans="2:50" ht="48" customHeight="1" x14ac:dyDescent="0.2">
      <c r="B23" s="137" t="s">
        <v>165</v>
      </c>
      <c r="C23" s="137" t="s">
        <v>12</v>
      </c>
      <c r="D23" s="137" t="s">
        <v>21</v>
      </c>
      <c r="E23" s="182"/>
      <c r="F23" s="182"/>
      <c r="G23" s="182"/>
      <c r="H23" s="182"/>
      <c r="I23" s="182"/>
      <c r="J23" s="182"/>
      <c r="K23" s="182"/>
      <c r="L23" s="182"/>
      <c r="M23" s="182"/>
      <c r="N23" s="182"/>
      <c r="O23" s="182"/>
      <c r="P23" s="182"/>
      <c r="Q23" s="182"/>
      <c r="R23" s="182"/>
      <c r="S23" s="182"/>
      <c r="T23" s="182"/>
      <c r="U23" s="182"/>
      <c r="V23" s="182"/>
      <c r="W23" s="182"/>
      <c r="X23" s="97" t="s">
        <v>139</v>
      </c>
      <c r="Y23" s="98"/>
      <c r="Z23" s="30" t="str">
        <f t="shared" si="0"/>
        <v>N/A</v>
      </c>
      <c r="AA23" s="98"/>
      <c r="AB23" s="30" t="str">
        <f t="shared" si="1"/>
        <v>N/A</v>
      </c>
      <c r="AC23" s="98"/>
      <c r="AD23" s="30" t="str">
        <f t="shared" si="2"/>
        <v>N/A</v>
      </c>
      <c r="AE23" s="98"/>
      <c r="AF23" s="30" t="str">
        <f t="shared" si="3"/>
        <v>N/A</v>
      </c>
      <c r="AG23" s="98"/>
      <c r="AH23" s="30" t="str">
        <f t="shared" si="4"/>
        <v>N/A</v>
      </c>
      <c r="AI23" s="98"/>
      <c r="AJ23" s="30" t="str">
        <f t="shared" si="5"/>
        <v>N/A</v>
      </c>
      <c r="AK23" s="98"/>
      <c r="AL23" s="30" t="str">
        <f t="shared" si="6"/>
        <v>N/A</v>
      </c>
      <c r="AN23" s="32">
        <f t="shared" si="7"/>
        <v>0</v>
      </c>
      <c r="AO23" s="31"/>
      <c r="AP23" s="42" t="str">
        <f t="shared" si="8"/>
        <v>N/A</v>
      </c>
      <c r="AQ23" s="42" t="str">
        <f t="shared" si="9"/>
        <v>N/A</v>
      </c>
      <c r="AR23" s="42">
        <f t="shared" si="10"/>
        <v>0</v>
      </c>
      <c r="AS23" s="42">
        <f t="shared" si="11"/>
        <v>0</v>
      </c>
      <c r="AT23" s="42">
        <f t="shared" si="12"/>
        <v>0</v>
      </c>
      <c r="AU23" s="42">
        <f t="shared" si="13"/>
        <v>0</v>
      </c>
      <c r="AV23" s="42">
        <f t="shared" si="14"/>
        <v>0</v>
      </c>
      <c r="AW23" s="42">
        <f t="shared" si="15"/>
        <v>0</v>
      </c>
      <c r="AX23" s="42">
        <f t="shared" si="16"/>
        <v>0</v>
      </c>
    </row>
    <row r="24" spans="2:50" ht="48" customHeight="1" x14ac:dyDescent="0.2">
      <c r="B24" s="137" t="s">
        <v>165</v>
      </c>
      <c r="C24" s="137" t="s">
        <v>12</v>
      </c>
      <c r="D24" s="137" t="s">
        <v>22</v>
      </c>
      <c r="E24" s="182"/>
      <c r="F24" s="182"/>
      <c r="G24" s="182"/>
      <c r="H24" s="182"/>
      <c r="I24" s="182"/>
      <c r="J24" s="182"/>
      <c r="K24" s="182"/>
      <c r="L24" s="182"/>
      <c r="M24" s="182"/>
      <c r="N24" s="182"/>
      <c r="O24" s="182"/>
      <c r="P24" s="182"/>
      <c r="Q24" s="182"/>
      <c r="R24" s="182"/>
      <c r="S24" s="182"/>
      <c r="T24" s="182"/>
      <c r="U24" s="182"/>
      <c r="V24" s="182"/>
      <c r="W24" s="182"/>
      <c r="X24" s="97" t="s">
        <v>139</v>
      </c>
      <c r="Y24" s="98"/>
      <c r="Z24" s="30" t="str">
        <f t="shared" si="0"/>
        <v>N/A</v>
      </c>
      <c r="AA24" s="98"/>
      <c r="AB24" s="30" t="str">
        <f t="shared" si="1"/>
        <v>N/A</v>
      </c>
      <c r="AC24" s="98"/>
      <c r="AD24" s="30" t="str">
        <f t="shared" si="2"/>
        <v>N/A</v>
      </c>
      <c r="AE24" s="98"/>
      <c r="AF24" s="30" t="str">
        <f t="shared" si="3"/>
        <v>N/A</v>
      </c>
      <c r="AG24" s="98"/>
      <c r="AH24" s="30" t="str">
        <f t="shared" si="4"/>
        <v>N/A</v>
      </c>
      <c r="AI24" s="98"/>
      <c r="AJ24" s="30" t="str">
        <f t="shared" si="5"/>
        <v>N/A</v>
      </c>
      <c r="AK24" s="98"/>
      <c r="AL24" s="30" t="str">
        <f t="shared" si="6"/>
        <v>N/A</v>
      </c>
      <c r="AN24" s="32">
        <f t="shared" si="7"/>
        <v>0</v>
      </c>
      <c r="AO24" s="31"/>
      <c r="AP24" s="42" t="str">
        <f t="shared" si="8"/>
        <v>N/A</v>
      </c>
      <c r="AQ24" s="42" t="str">
        <f t="shared" si="9"/>
        <v>N/A</v>
      </c>
      <c r="AR24" s="42">
        <f t="shared" si="10"/>
        <v>0</v>
      </c>
      <c r="AS24" s="42">
        <f t="shared" si="11"/>
        <v>0</v>
      </c>
      <c r="AT24" s="42">
        <f t="shared" si="12"/>
        <v>0</v>
      </c>
      <c r="AU24" s="42">
        <f t="shared" si="13"/>
        <v>0</v>
      </c>
      <c r="AV24" s="42">
        <f t="shared" si="14"/>
        <v>0</v>
      </c>
      <c r="AW24" s="42">
        <f t="shared" si="15"/>
        <v>0</v>
      </c>
      <c r="AX24" s="42">
        <f t="shared" si="16"/>
        <v>0</v>
      </c>
    </row>
    <row r="25" spans="2:50" ht="48" customHeight="1" x14ac:dyDescent="0.2">
      <c r="B25" s="137" t="s">
        <v>165</v>
      </c>
      <c r="C25" s="137" t="s">
        <v>12</v>
      </c>
      <c r="D25" s="137" t="s">
        <v>29</v>
      </c>
      <c r="E25" s="182"/>
      <c r="F25" s="182"/>
      <c r="G25" s="182"/>
      <c r="H25" s="182"/>
      <c r="I25" s="182"/>
      <c r="J25" s="182"/>
      <c r="K25" s="182"/>
      <c r="L25" s="182"/>
      <c r="M25" s="182"/>
      <c r="N25" s="182"/>
      <c r="O25" s="182"/>
      <c r="P25" s="182"/>
      <c r="Q25" s="182"/>
      <c r="R25" s="182"/>
      <c r="S25" s="182"/>
      <c r="T25" s="182"/>
      <c r="U25" s="182"/>
      <c r="V25" s="182"/>
      <c r="W25" s="182"/>
      <c r="X25" s="97" t="s">
        <v>139</v>
      </c>
      <c r="Y25" s="98"/>
      <c r="Z25" s="30" t="str">
        <f t="shared" ref="Z25:Z36" si="17">IF(Y25="High",(5*$Y$5),IF(Y25="Moderate",(3*$Y$5),IF(Y25="None",(0*$Y$5),IF(Y25="Low",(1*$Y$5),"N/A"))))</f>
        <v>N/A</v>
      </c>
      <c r="AA25" s="98"/>
      <c r="AB25" s="30" t="str">
        <f t="shared" si="1"/>
        <v>N/A</v>
      </c>
      <c r="AC25" s="98"/>
      <c r="AD25" s="30" t="str">
        <f t="shared" si="2"/>
        <v>N/A</v>
      </c>
      <c r="AE25" s="98"/>
      <c r="AF25" s="30" t="str">
        <f t="shared" si="3"/>
        <v>N/A</v>
      </c>
      <c r="AG25" s="98"/>
      <c r="AH25" s="30" t="str">
        <f t="shared" si="4"/>
        <v>N/A</v>
      </c>
      <c r="AI25" s="98"/>
      <c r="AJ25" s="30" t="str">
        <f t="shared" si="5"/>
        <v>N/A</v>
      </c>
      <c r="AK25" s="98"/>
      <c r="AL25" s="30" t="str">
        <f t="shared" si="6"/>
        <v>N/A</v>
      </c>
      <c r="AN25" s="32">
        <f t="shared" si="7"/>
        <v>0</v>
      </c>
      <c r="AO25" s="31"/>
      <c r="AP25" s="42" t="str">
        <f t="shared" si="8"/>
        <v>N/A</v>
      </c>
      <c r="AQ25" s="42" t="str">
        <f t="shared" si="9"/>
        <v>N/A</v>
      </c>
      <c r="AR25" s="42">
        <f t="shared" si="10"/>
        <v>0</v>
      </c>
      <c r="AS25" s="42">
        <f t="shared" si="11"/>
        <v>0</v>
      </c>
      <c r="AT25" s="42">
        <f t="shared" si="12"/>
        <v>0</v>
      </c>
      <c r="AU25" s="42">
        <f t="shared" si="13"/>
        <v>0</v>
      </c>
      <c r="AV25" s="42">
        <f t="shared" si="14"/>
        <v>0</v>
      </c>
      <c r="AW25" s="42">
        <f t="shared" si="15"/>
        <v>0</v>
      </c>
      <c r="AX25" s="42">
        <f t="shared" si="16"/>
        <v>0</v>
      </c>
    </row>
    <row r="26" spans="2:50" ht="48" customHeight="1" x14ac:dyDescent="0.2">
      <c r="B26" s="137" t="s">
        <v>165</v>
      </c>
      <c r="C26" s="137" t="s">
        <v>17</v>
      </c>
      <c r="D26" s="137" t="s">
        <v>169</v>
      </c>
      <c r="E26" s="182"/>
      <c r="F26" s="182"/>
      <c r="G26" s="182"/>
      <c r="H26" s="182"/>
      <c r="I26" s="182"/>
      <c r="J26" s="182"/>
      <c r="K26" s="182"/>
      <c r="L26" s="182"/>
      <c r="M26" s="182"/>
      <c r="N26" s="182"/>
      <c r="O26" s="182"/>
      <c r="P26" s="182"/>
      <c r="Q26" s="182"/>
      <c r="R26" s="182"/>
      <c r="S26" s="182"/>
      <c r="T26" s="182"/>
      <c r="U26" s="182"/>
      <c r="V26" s="182"/>
      <c r="W26" s="182"/>
      <c r="X26" s="97" t="s">
        <v>139</v>
      </c>
      <c r="Y26" s="98"/>
      <c r="Z26" s="30" t="str">
        <f t="shared" si="17"/>
        <v>N/A</v>
      </c>
      <c r="AA26" s="98"/>
      <c r="AB26" s="30" t="str">
        <f t="shared" si="1"/>
        <v>N/A</v>
      </c>
      <c r="AC26" s="98"/>
      <c r="AD26" s="30" t="str">
        <f t="shared" si="2"/>
        <v>N/A</v>
      </c>
      <c r="AE26" s="98"/>
      <c r="AF26" s="30" t="str">
        <f t="shared" si="3"/>
        <v>N/A</v>
      </c>
      <c r="AG26" s="98"/>
      <c r="AH26" s="30" t="str">
        <f t="shared" si="4"/>
        <v>N/A</v>
      </c>
      <c r="AI26" s="98"/>
      <c r="AJ26" s="30" t="str">
        <f t="shared" si="5"/>
        <v>N/A</v>
      </c>
      <c r="AK26" s="98"/>
      <c r="AL26" s="30" t="str">
        <f t="shared" si="6"/>
        <v>N/A</v>
      </c>
      <c r="AN26" s="32">
        <f t="shared" si="7"/>
        <v>0</v>
      </c>
      <c r="AO26" s="31"/>
      <c r="AP26" s="42" t="str">
        <f t="shared" si="8"/>
        <v>N/A</v>
      </c>
      <c r="AQ26" s="42" t="str">
        <f t="shared" si="9"/>
        <v>N/A</v>
      </c>
      <c r="AR26" s="42">
        <f t="shared" si="10"/>
        <v>0</v>
      </c>
      <c r="AS26" s="42">
        <f t="shared" si="11"/>
        <v>0</v>
      </c>
      <c r="AT26" s="42">
        <f t="shared" si="12"/>
        <v>0</v>
      </c>
      <c r="AU26" s="42">
        <f t="shared" si="13"/>
        <v>0</v>
      </c>
      <c r="AV26" s="42">
        <f t="shared" si="14"/>
        <v>0</v>
      </c>
      <c r="AW26" s="42">
        <f t="shared" si="15"/>
        <v>0</v>
      </c>
      <c r="AX26" s="42">
        <f t="shared" si="16"/>
        <v>0</v>
      </c>
    </row>
    <row r="27" spans="2:50" ht="48" customHeight="1" x14ac:dyDescent="0.2">
      <c r="B27" s="137" t="s">
        <v>165</v>
      </c>
      <c r="C27" s="137" t="s">
        <v>170</v>
      </c>
      <c r="D27" s="137" t="s">
        <v>171</v>
      </c>
      <c r="E27" s="182"/>
      <c r="F27" s="182"/>
      <c r="G27" s="182"/>
      <c r="H27" s="182"/>
      <c r="I27" s="182"/>
      <c r="J27" s="182"/>
      <c r="K27" s="182"/>
      <c r="L27" s="182"/>
      <c r="M27" s="182"/>
      <c r="N27" s="182"/>
      <c r="O27" s="182"/>
      <c r="P27" s="182"/>
      <c r="Q27" s="182"/>
      <c r="R27" s="182"/>
      <c r="S27" s="182"/>
      <c r="T27" s="182"/>
      <c r="U27" s="182"/>
      <c r="V27" s="182"/>
      <c r="W27" s="182"/>
      <c r="X27" s="97" t="s">
        <v>139</v>
      </c>
      <c r="Y27" s="98"/>
      <c r="Z27" s="30" t="str">
        <f t="shared" si="17"/>
        <v>N/A</v>
      </c>
      <c r="AA27" s="98"/>
      <c r="AB27" s="30" t="str">
        <f t="shared" si="1"/>
        <v>N/A</v>
      </c>
      <c r="AC27" s="98"/>
      <c r="AD27" s="30" t="str">
        <f t="shared" si="2"/>
        <v>N/A</v>
      </c>
      <c r="AE27" s="98"/>
      <c r="AF27" s="30" t="str">
        <f t="shared" si="3"/>
        <v>N/A</v>
      </c>
      <c r="AG27" s="98"/>
      <c r="AH27" s="30" t="str">
        <f t="shared" si="4"/>
        <v>N/A</v>
      </c>
      <c r="AI27" s="98"/>
      <c r="AJ27" s="30" t="str">
        <f t="shared" si="5"/>
        <v>N/A</v>
      </c>
      <c r="AK27" s="98"/>
      <c r="AL27" s="30" t="str">
        <f t="shared" si="6"/>
        <v>N/A</v>
      </c>
      <c r="AN27" s="32">
        <f t="shared" si="7"/>
        <v>0</v>
      </c>
      <c r="AO27" s="31"/>
      <c r="AP27" s="42" t="str">
        <f t="shared" si="8"/>
        <v>N/A</v>
      </c>
      <c r="AQ27" s="42" t="str">
        <f t="shared" si="9"/>
        <v>N/A</v>
      </c>
      <c r="AR27" s="42">
        <f t="shared" si="10"/>
        <v>0</v>
      </c>
      <c r="AS27" s="42">
        <f t="shared" si="11"/>
        <v>0</v>
      </c>
      <c r="AT27" s="42">
        <f t="shared" si="12"/>
        <v>0</v>
      </c>
      <c r="AU27" s="42">
        <f t="shared" si="13"/>
        <v>0</v>
      </c>
      <c r="AV27" s="42">
        <f t="shared" si="14"/>
        <v>0</v>
      </c>
      <c r="AW27" s="42">
        <f t="shared" si="15"/>
        <v>0</v>
      </c>
      <c r="AX27" s="42">
        <f t="shared" si="16"/>
        <v>0</v>
      </c>
    </row>
    <row r="28" spans="2:50" ht="48" customHeight="1" x14ac:dyDescent="0.2">
      <c r="B28" s="137" t="s">
        <v>165</v>
      </c>
      <c r="C28" s="137" t="s">
        <v>170</v>
      </c>
      <c r="D28" s="137" t="s">
        <v>172</v>
      </c>
      <c r="E28" s="182"/>
      <c r="F28" s="182"/>
      <c r="G28" s="182"/>
      <c r="H28" s="182"/>
      <c r="I28" s="182"/>
      <c r="J28" s="182"/>
      <c r="K28" s="182"/>
      <c r="L28" s="182"/>
      <c r="M28" s="182"/>
      <c r="N28" s="182"/>
      <c r="O28" s="182"/>
      <c r="P28" s="182"/>
      <c r="Q28" s="182"/>
      <c r="R28" s="182"/>
      <c r="S28" s="182"/>
      <c r="T28" s="182"/>
      <c r="U28" s="182"/>
      <c r="V28" s="182"/>
      <c r="W28" s="182"/>
      <c r="X28" s="97" t="s">
        <v>139</v>
      </c>
      <c r="Y28" s="98"/>
      <c r="Z28" s="30" t="str">
        <f t="shared" si="17"/>
        <v>N/A</v>
      </c>
      <c r="AA28" s="98"/>
      <c r="AB28" s="30" t="str">
        <f t="shared" si="1"/>
        <v>N/A</v>
      </c>
      <c r="AC28" s="98"/>
      <c r="AD28" s="30" t="str">
        <f t="shared" si="2"/>
        <v>N/A</v>
      </c>
      <c r="AE28" s="98"/>
      <c r="AF28" s="30" t="str">
        <f t="shared" si="3"/>
        <v>N/A</v>
      </c>
      <c r="AG28" s="98"/>
      <c r="AH28" s="30" t="str">
        <f t="shared" si="4"/>
        <v>N/A</v>
      </c>
      <c r="AI28" s="98"/>
      <c r="AJ28" s="30" t="str">
        <f t="shared" si="5"/>
        <v>N/A</v>
      </c>
      <c r="AK28" s="98"/>
      <c r="AL28" s="30" t="str">
        <f t="shared" si="6"/>
        <v>N/A</v>
      </c>
      <c r="AN28" s="32">
        <f t="shared" si="7"/>
        <v>0</v>
      </c>
      <c r="AO28" s="31"/>
      <c r="AP28" s="42" t="str">
        <f t="shared" si="8"/>
        <v>N/A</v>
      </c>
      <c r="AQ28" s="42" t="str">
        <f t="shared" si="9"/>
        <v>N/A</v>
      </c>
      <c r="AR28" s="42">
        <f t="shared" si="10"/>
        <v>0</v>
      </c>
      <c r="AS28" s="42">
        <f t="shared" si="11"/>
        <v>0</v>
      </c>
      <c r="AT28" s="42">
        <f t="shared" si="12"/>
        <v>0</v>
      </c>
      <c r="AU28" s="42">
        <f t="shared" si="13"/>
        <v>0</v>
      </c>
      <c r="AV28" s="42">
        <f t="shared" si="14"/>
        <v>0</v>
      </c>
      <c r="AW28" s="42">
        <f t="shared" si="15"/>
        <v>0</v>
      </c>
      <c r="AX28" s="42">
        <f t="shared" si="16"/>
        <v>0</v>
      </c>
    </row>
    <row r="29" spans="2:50" ht="48" customHeight="1" x14ac:dyDescent="0.2">
      <c r="B29" s="137" t="s">
        <v>165</v>
      </c>
      <c r="C29" s="137" t="s">
        <v>173</v>
      </c>
      <c r="D29" s="137" t="s">
        <v>24</v>
      </c>
      <c r="E29" s="182"/>
      <c r="F29" s="182"/>
      <c r="G29" s="182"/>
      <c r="H29" s="182"/>
      <c r="I29" s="182"/>
      <c r="J29" s="182"/>
      <c r="K29" s="182"/>
      <c r="L29" s="182"/>
      <c r="M29" s="182"/>
      <c r="N29" s="182"/>
      <c r="O29" s="182"/>
      <c r="P29" s="182"/>
      <c r="Q29" s="182"/>
      <c r="R29" s="182"/>
      <c r="S29" s="182"/>
      <c r="T29" s="182"/>
      <c r="U29" s="182"/>
      <c r="V29" s="182"/>
      <c r="W29" s="182"/>
      <c r="X29" s="97" t="s">
        <v>139</v>
      </c>
      <c r="Y29" s="98"/>
      <c r="Z29" s="30" t="str">
        <f t="shared" si="17"/>
        <v>N/A</v>
      </c>
      <c r="AA29" s="98"/>
      <c r="AB29" s="30" t="str">
        <f t="shared" si="1"/>
        <v>N/A</v>
      </c>
      <c r="AC29" s="98"/>
      <c r="AD29" s="30" t="str">
        <f t="shared" si="2"/>
        <v>N/A</v>
      </c>
      <c r="AE29" s="98"/>
      <c r="AF29" s="30" t="str">
        <f t="shared" si="3"/>
        <v>N/A</v>
      </c>
      <c r="AG29" s="98"/>
      <c r="AH29" s="30" t="str">
        <f t="shared" si="4"/>
        <v>N/A</v>
      </c>
      <c r="AI29" s="98"/>
      <c r="AJ29" s="30" t="str">
        <f t="shared" si="5"/>
        <v>N/A</v>
      </c>
      <c r="AK29" s="98"/>
      <c r="AL29" s="30" t="str">
        <f t="shared" si="6"/>
        <v>N/A</v>
      </c>
      <c r="AN29" s="32">
        <f t="shared" si="7"/>
        <v>0</v>
      </c>
      <c r="AO29" s="31"/>
      <c r="AP29" s="42" t="str">
        <f t="shared" si="8"/>
        <v>N/A</v>
      </c>
      <c r="AQ29" s="42" t="str">
        <f t="shared" si="9"/>
        <v>N/A</v>
      </c>
      <c r="AR29" s="42">
        <f t="shared" si="10"/>
        <v>0</v>
      </c>
      <c r="AS29" s="42">
        <f t="shared" si="11"/>
        <v>0</v>
      </c>
      <c r="AT29" s="42">
        <f t="shared" si="12"/>
        <v>0</v>
      </c>
      <c r="AU29" s="42">
        <f t="shared" si="13"/>
        <v>0</v>
      </c>
      <c r="AV29" s="42">
        <f t="shared" si="14"/>
        <v>0</v>
      </c>
      <c r="AW29" s="42">
        <f t="shared" si="15"/>
        <v>0</v>
      </c>
      <c r="AX29" s="42">
        <f t="shared" si="16"/>
        <v>0</v>
      </c>
    </row>
    <row r="30" spans="2:50" ht="48" customHeight="1" x14ac:dyDescent="0.2">
      <c r="B30" s="137" t="s">
        <v>165</v>
      </c>
      <c r="C30" s="137" t="s">
        <v>174</v>
      </c>
      <c r="D30" s="137" t="s">
        <v>110</v>
      </c>
      <c r="E30" s="182"/>
      <c r="F30" s="182"/>
      <c r="G30" s="182"/>
      <c r="H30" s="182"/>
      <c r="I30" s="182"/>
      <c r="J30" s="182"/>
      <c r="K30" s="182"/>
      <c r="L30" s="182"/>
      <c r="M30" s="182"/>
      <c r="N30" s="182"/>
      <c r="O30" s="182"/>
      <c r="P30" s="182"/>
      <c r="Q30" s="182"/>
      <c r="R30" s="182"/>
      <c r="S30" s="182"/>
      <c r="T30" s="182"/>
      <c r="U30" s="182"/>
      <c r="V30" s="182"/>
      <c r="W30" s="182"/>
      <c r="X30" s="97" t="s">
        <v>139</v>
      </c>
      <c r="Y30" s="98"/>
      <c r="Z30" s="30" t="str">
        <f t="shared" si="17"/>
        <v>N/A</v>
      </c>
      <c r="AA30" s="98"/>
      <c r="AB30" s="30" t="str">
        <f t="shared" si="1"/>
        <v>N/A</v>
      </c>
      <c r="AC30" s="98"/>
      <c r="AD30" s="30" t="str">
        <f t="shared" si="2"/>
        <v>N/A</v>
      </c>
      <c r="AE30" s="98"/>
      <c r="AF30" s="30" t="str">
        <f t="shared" si="3"/>
        <v>N/A</v>
      </c>
      <c r="AG30" s="98"/>
      <c r="AH30" s="30" t="str">
        <f t="shared" si="4"/>
        <v>N/A</v>
      </c>
      <c r="AI30" s="98"/>
      <c r="AJ30" s="30" t="str">
        <f t="shared" si="5"/>
        <v>N/A</v>
      </c>
      <c r="AK30" s="98"/>
      <c r="AL30" s="30" t="str">
        <f t="shared" si="6"/>
        <v>N/A</v>
      </c>
      <c r="AN30" s="32">
        <f t="shared" si="7"/>
        <v>0</v>
      </c>
      <c r="AO30" s="31"/>
      <c r="AP30" s="42" t="str">
        <f t="shared" si="8"/>
        <v>N/A</v>
      </c>
      <c r="AQ30" s="42" t="str">
        <f t="shared" si="9"/>
        <v>N/A</v>
      </c>
      <c r="AR30" s="42">
        <f t="shared" si="10"/>
        <v>0</v>
      </c>
      <c r="AS30" s="42">
        <f t="shared" si="11"/>
        <v>0</v>
      </c>
      <c r="AT30" s="42">
        <f t="shared" si="12"/>
        <v>0</v>
      </c>
      <c r="AU30" s="42">
        <f t="shared" si="13"/>
        <v>0</v>
      </c>
      <c r="AV30" s="42">
        <f t="shared" si="14"/>
        <v>0</v>
      </c>
      <c r="AW30" s="42">
        <f t="shared" si="15"/>
        <v>0</v>
      </c>
      <c r="AX30" s="42">
        <f t="shared" si="16"/>
        <v>0</v>
      </c>
    </row>
    <row r="31" spans="2:50" ht="48" customHeight="1" x14ac:dyDescent="0.2">
      <c r="B31" s="137" t="s">
        <v>166</v>
      </c>
      <c r="C31" s="137" t="s">
        <v>55</v>
      </c>
      <c r="D31" s="137" t="s">
        <v>2</v>
      </c>
      <c r="E31" s="182"/>
      <c r="F31" s="182"/>
      <c r="G31" s="182"/>
      <c r="H31" s="182"/>
      <c r="I31" s="182"/>
      <c r="J31" s="182"/>
      <c r="K31" s="182"/>
      <c r="L31" s="182"/>
      <c r="M31" s="182"/>
      <c r="N31" s="182"/>
      <c r="O31" s="182"/>
      <c r="P31" s="182"/>
      <c r="Q31" s="182"/>
      <c r="R31" s="182"/>
      <c r="S31" s="182"/>
      <c r="T31" s="182"/>
      <c r="U31" s="182"/>
      <c r="V31" s="182"/>
      <c r="W31" s="182"/>
      <c r="X31" s="97" t="s">
        <v>139</v>
      </c>
      <c r="Y31" s="98"/>
      <c r="Z31" s="30" t="str">
        <f t="shared" si="17"/>
        <v>N/A</v>
      </c>
      <c r="AA31" s="98"/>
      <c r="AB31" s="30" t="str">
        <f t="shared" si="1"/>
        <v>N/A</v>
      </c>
      <c r="AC31" s="98"/>
      <c r="AD31" s="30" t="str">
        <f t="shared" si="2"/>
        <v>N/A</v>
      </c>
      <c r="AE31" s="98"/>
      <c r="AF31" s="30" t="str">
        <f t="shared" si="3"/>
        <v>N/A</v>
      </c>
      <c r="AG31" s="98"/>
      <c r="AH31" s="30" t="str">
        <f t="shared" si="4"/>
        <v>N/A</v>
      </c>
      <c r="AI31" s="98"/>
      <c r="AJ31" s="30" t="str">
        <f t="shared" si="5"/>
        <v>N/A</v>
      </c>
      <c r="AK31" s="98"/>
      <c r="AL31" s="30" t="str">
        <f t="shared" si="6"/>
        <v>N/A</v>
      </c>
      <c r="AN31" s="32">
        <f t="shared" si="7"/>
        <v>0</v>
      </c>
      <c r="AO31" s="31"/>
      <c r="AP31" s="42" t="str">
        <f t="shared" si="8"/>
        <v>N/A</v>
      </c>
      <c r="AQ31" s="42" t="str">
        <f t="shared" si="9"/>
        <v>N/A</v>
      </c>
      <c r="AR31" s="42">
        <f t="shared" si="10"/>
        <v>0</v>
      </c>
      <c r="AS31" s="42">
        <f t="shared" si="11"/>
        <v>0</v>
      </c>
      <c r="AT31" s="42">
        <f t="shared" si="12"/>
        <v>0</v>
      </c>
      <c r="AU31" s="42">
        <f t="shared" si="13"/>
        <v>0</v>
      </c>
      <c r="AV31" s="42">
        <f t="shared" si="14"/>
        <v>0</v>
      </c>
      <c r="AW31" s="42">
        <f t="shared" si="15"/>
        <v>0</v>
      </c>
      <c r="AX31" s="42">
        <f t="shared" si="16"/>
        <v>0</v>
      </c>
    </row>
    <row r="32" spans="2:50" ht="48" customHeight="1" x14ac:dyDescent="0.2">
      <c r="B32" s="137" t="s">
        <v>166</v>
      </c>
      <c r="C32" s="137" t="s">
        <v>55</v>
      </c>
      <c r="D32" s="137" t="s">
        <v>1</v>
      </c>
      <c r="E32" s="182"/>
      <c r="F32" s="182"/>
      <c r="G32" s="182"/>
      <c r="H32" s="182"/>
      <c r="I32" s="182"/>
      <c r="J32" s="182"/>
      <c r="K32" s="182"/>
      <c r="L32" s="182"/>
      <c r="M32" s="182"/>
      <c r="N32" s="182"/>
      <c r="O32" s="182"/>
      <c r="P32" s="182"/>
      <c r="Q32" s="182"/>
      <c r="R32" s="182"/>
      <c r="S32" s="182"/>
      <c r="T32" s="182"/>
      <c r="U32" s="182"/>
      <c r="V32" s="182"/>
      <c r="W32" s="182"/>
      <c r="X32" s="97" t="s">
        <v>139</v>
      </c>
      <c r="Y32" s="98"/>
      <c r="Z32" s="30" t="str">
        <f t="shared" si="17"/>
        <v>N/A</v>
      </c>
      <c r="AA32" s="98"/>
      <c r="AB32" s="30" t="str">
        <f t="shared" si="1"/>
        <v>N/A</v>
      </c>
      <c r="AC32" s="98"/>
      <c r="AD32" s="30" t="str">
        <f t="shared" si="2"/>
        <v>N/A</v>
      </c>
      <c r="AE32" s="98"/>
      <c r="AF32" s="30" t="str">
        <f t="shared" si="3"/>
        <v>N/A</v>
      </c>
      <c r="AG32" s="98"/>
      <c r="AH32" s="30" t="str">
        <f t="shared" si="4"/>
        <v>N/A</v>
      </c>
      <c r="AI32" s="98"/>
      <c r="AJ32" s="30" t="str">
        <f t="shared" si="5"/>
        <v>N/A</v>
      </c>
      <c r="AK32" s="98"/>
      <c r="AL32" s="30" t="str">
        <f t="shared" si="6"/>
        <v>N/A</v>
      </c>
      <c r="AN32" s="32">
        <f t="shared" si="7"/>
        <v>0</v>
      </c>
      <c r="AO32" s="31"/>
      <c r="AP32" s="42" t="str">
        <f t="shared" si="8"/>
        <v>N/A</v>
      </c>
      <c r="AQ32" s="42" t="str">
        <f t="shared" si="9"/>
        <v>N/A</v>
      </c>
      <c r="AR32" s="42">
        <f t="shared" si="10"/>
        <v>0</v>
      </c>
      <c r="AS32" s="42">
        <f t="shared" si="11"/>
        <v>0</v>
      </c>
      <c r="AT32" s="42">
        <f t="shared" si="12"/>
        <v>0</v>
      </c>
      <c r="AU32" s="42">
        <f t="shared" si="13"/>
        <v>0</v>
      </c>
      <c r="AV32" s="42">
        <f t="shared" si="14"/>
        <v>0</v>
      </c>
      <c r="AW32" s="42">
        <f t="shared" si="15"/>
        <v>0</v>
      </c>
      <c r="AX32" s="42">
        <f t="shared" si="16"/>
        <v>0</v>
      </c>
    </row>
    <row r="33" spans="2:51" ht="48" customHeight="1" x14ac:dyDescent="0.2">
      <c r="B33" s="137" t="s">
        <v>166</v>
      </c>
      <c r="C33" s="137" t="s">
        <v>55</v>
      </c>
      <c r="D33" s="137" t="s">
        <v>13</v>
      </c>
      <c r="E33" s="182"/>
      <c r="F33" s="182"/>
      <c r="G33" s="182"/>
      <c r="H33" s="182"/>
      <c r="I33" s="182"/>
      <c r="J33" s="182"/>
      <c r="K33" s="182"/>
      <c r="L33" s="182"/>
      <c r="M33" s="182"/>
      <c r="N33" s="182"/>
      <c r="O33" s="182"/>
      <c r="P33" s="182"/>
      <c r="Q33" s="182"/>
      <c r="R33" s="182"/>
      <c r="S33" s="182"/>
      <c r="T33" s="182"/>
      <c r="U33" s="182"/>
      <c r="V33" s="182"/>
      <c r="W33" s="182"/>
      <c r="X33" s="97" t="s">
        <v>139</v>
      </c>
      <c r="Y33" s="98"/>
      <c r="Z33" s="30" t="str">
        <f t="shared" si="17"/>
        <v>N/A</v>
      </c>
      <c r="AA33" s="98"/>
      <c r="AB33" s="30" t="str">
        <f t="shared" si="1"/>
        <v>N/A</v>
      </c>
      <c r="AC33" s="98"/>
      <c r="AD33" s="30" t="str">
        <f t="shared" si="2"/>
        <v>N/A</v>
      </c>
      <c r="AE33" s="98"/>
      <c r="AF33" s="30" t="str">
        <f t="shared" si="3"/>
        <v>N/A</v>
      </c>
      <c r="AG33" s="98"/>
      <c r="AH33" s="30" t="str">
        <f t="shared" si="4"/>
        <v>N/A</v>
      </c>
      <c r="AI33" s="98"/>
      <c r="AJ33" s="30" t="str">
        <f t="shared" si="5"/>
        <v>N/A</v>
      </c>
      <c r="AK33" s="98"/>
      <c r="AL33" s="30" t="str">
        <f t="shared" si="6"/>
        <v>N/A</v>
      </c>
      <c r="AN33" s="32">
        <f t="shared" si="7"/>
        <v>0</v>
      </c>
      <c r="AO33" s="31"/>
      <c r="AP33" s="42" t="str">
        <f t="shared" si="8"/>
        <v>N/A</v>
      </c>
      <c r="AQ33" s="42" t="str">
        <f t="shared" si="9"/>
        <v>N/A</v>
      </c>
      <c r="AR33" s="42">
        <f t="shared" si="10"/>
        <v>0</v>
      </c>
      <c r="AS33" s="42">
        <f t="shared" si="11"/>
        <v>0</v>
      </c>
      <c r="AT33" s="42">
        <f t="shared" si="12"/>
        <v>0</v>
      </c>
      <c r="AU33" s="42">
        <f t="shared" si="13"/>
        <v>0</v>
      </c>
      <c r="AV33" s="42">
        <f t="shared" si="14"/>
        <v>0</v>
      </c>
      <c r="AW33" s="42">
        <f t="shared" si="15"/>
        <v>0</v>
      </c>
      <c r="AX33" s="42">
        <f t="shared" si="16"/>
        <v>0</v>
      </c>
    </row>
    <row r="34" spans="2:51" ht="48" customHeight="1" x14ac:dyDescent="0.2">
      <c r="B34" s="137" t="s">
        <v>166</v>
      </c>
      <c r="C34" s="137" t="s">
        <v>55</v>
      </c>
      <c r="D34" s="137" t="s">
        <v>25</v>
      </c>
      <c r="E34" s="182"/>
      <c r="F34" s="182"/>
      <c r="G34" s="182"/>
      <c r="H34" s="182"/>
      <c r="I34" s="182"/>
      <c r="J34" s="182"/>
      <c r="K34" s="182"/>
      <c r="L34" s="182"/>
      <c r="M34" s="182"/>
      <c r="N34" s="182"/>
      <c r="O34" s="182"/>
      <c r="P34" s="182"/>
      <c r="Q34" s="182"/>
      <c r="R34" s="182"/>
      <c r="S34" s="182"/>
      <c r="T34" s="182"/>
      <c r="U34" s="182"/>
      <c r="V34" s="182"/>
      <c r="W34" s="182"/>
      <c r="X34" s="97" t="s">
        <v>139</v>
      </c>
      <c r="Y34" s="98"/>
      <c r="Z34" s="30" t="str">
        <f t="shared" si="17"/>
        <v>N/A</v>
      </c>
      <c r="AA34" s="98"/>
      <c r="AB34" s="30" t="str">
        <f t="shared" si="1"/>
        <v>N/A</v>
      </c>
      <c r="AC34" s="98"/>
      <c r="AD34" s="30" t="str">
        <f t="shared" si="2"/>
        <v>N/A</v>
      </c>
      <c r="AE34" s="98"/>
      <c r="AF34" s="30" t="str">
        <f t="shared" si="3"/>
        <v>N/A</v>
      </c>
      <c r="AG34" s="98"/>
      <c r="AH34" s="30" t="str">
        <f t="shared" si="4"/>
        <v>N/A</v>
      </c>
      <c r="AI34" s="98"/>
      <c r="AJ34" s="30" t="str">
        <f t="shared" si="5"/>
        <v>N/A</v>
      </c>
      <c r="AK34" s="98"/>
      <c r="AL34" s="30" t="str">
        <f t="shared" si="6"/>
        <v>N/A</v>
      </c>
      <c r="AN34" s="32">
        <f t="shared" si="7"/>
        <v>0</v>
      </c>
      <c r="AO34" s="31"/>
      <c r="AP34" s="42" t="str">
        <f t="shared" si="8"/>
        <v>N/A</v>
      </c>
      <c r="AQ34" s="42" t="str">
        <f t="shared" si="9"/>
        <v>N/A</v>
      </c>
      <c r="AR34" s="42">
        <f t="shared" si="10"/>
        <v>0</v>
      </c>
      <c r="AS34" s="42">
        <f t="shared" si="11"/>
        <v>0</v>
      </c>
      <c r="AT34" s="42">
        <f t="shared" si="12"/>
        <v>0</v>
      </c>
      <c r="AU34" s="42">
        <f t="shared" si="13"/>
        <v>0</v>
      </c>
      <c r="AV34" s="42">
        <f t="shared" si="14"/>
        <v>0</v>
      </c>
      <c r="AW34" s="42">
        <f t="shared" si="15"/>
        <v>0</v>
      </c>
      <c r="AX34" s="42">
        <f t="shared" si="16"/>
        <v>0</v>
      </c>
    </row>
    <row r="35" spans="2:51" ht="48" customHeight="1" x14ac:dyDescent="0.2">
      <c r="B35" s="137" t="s">
        <v>166</v>
      </c>
      <c r="C35" s="137" t="s">
        <v>55</v>
      </c>
      <c r="D35" s="137" t="s">
        <v>94</v>
      </c>
      <c r="E35" s="182"/>
      <c r="F35" s="182"/>
      <c r="G35" s="182"/>
      <c r="H35" s="182"/>
      <c r="I35" s="182"/>
      <c r="J35" s="182"/>
      <c r="K35" s="182"/>
      <c r="L35" s="182"/>
      <c r="M35" s="182"/>
      <c r="N35" s="182"/>
      <c r="O35" s="182"/>
      <c r="P35" s="182"/>
      <c r="Q35" s="182"/>
      <c r="R35" s="182"/>
      <c r="S35" s="182"/>
      <c r="T35" s="182"/>
      <c r="U35" s="182"/>
      <c r="V35" s="182"/>
      <c r="W35" s="182"/>
      <c r="X35" s="97" t="s">
        <v>139</v>
      </c>
      <c r="Y35" s="98"/>
      <c r="Z35" s="30" t="str">
        <f t="shared" si="17"/>
        <v>N/A</v>
      </c>
      <c r="AA35" s="98"/>
      <c r="AB35" s="30" t="str">
        <f t="shared" si="1"/>
        <v>N/A</v>
      </c>
      <c r="AC35" s="98"/>
      <c r="AD35" s="30" t="str">
        <f t="shared" si="2"/>
        <v>N/A</v>
      </c>
      <c r="AE35" s="98"/>
      <c r="AF35" s="30" t="str">
        <f t="shared" si="3"/>
        <v>N/A</v>
      </c>
      <c r="AG35" s="98"/>
      <c r="AH35" s="30" t="str">
        <f t="shared" si="4"/>
        <v>N/A</v>
      </c>
      <c r="AI35" s="98"/>
      <c r="AJ35" s="30" t="str">
        <f t="shared" si="5"/>
        <v>N/A</v>
      </c>
      <c r="AK35" s="98"/>
      <c r="AL35" s="30" t="str">
        <f t="shared" si="6"/>
        <v>N/A</v>
      </c>
      <c r="AN35" s="32">
        <f t="shared" ref="AN35" si="18">SUM(Z35,AB35,AD35,AF35,AH35,AJ35,AL35)/7</f>
        <v>0</v>
      </c>
      <c r="AO35" s="31"/>
      <c r="AP35" s="42" t="str">
        <f t="shared" ref="AP35" si="19">IF(X35="1 - Very low probability",(1*AN35),IF(X35="2 - Low probability",(2*AN35),IF(X35="3 - Medium probability",(3*AN35),IF(X35="4 - High probability",(4*AN35),IF(X35="5 - Very high probability",(5*AN35),"N/A")))))</f>
        <v>N/A</v>
      </c>
      <c r="AQ35" s="42" t="str">
        <f t="shared" si="9"/>
        <v>N/A</v>
      </c>
      <c r="AR35" s="42">
        <f t="shared" si="10"/>
        <v>0</v>
      </c>
      <c r="AS35" s="42">
        <f t="shared" si="11"/>
        <v>0</v>
      </c>
      <c r="AT35" s="42">
        <f t="shared" si="12"/>
        <v>0</v>
      </c>
      <c r="AU35" s="42">
        <f t="shared" si="13"/>
        <v>0</v>
      </c>
      <c r="AV35" s="42">
        <f t="shared" si="14"/>
        <v>0</v>
      </c>
      <c r="AW35" s="42">
        <f t="shared" si="15"/>
        <v>0</v>
      </c>
      <c r="AX35" s="42">
        <f t="shared" si="16"/>
        <v>0</v>
      </c>
    </row>
    <row r="36" spans="2:51" ht="48" customHeight="1" x14ac:dyDescent="0.2">
      <c r="B36" s="137" t="s">
        <v>166</v>
      </c>
      <c r="C36" s="137" t="s">
        <v>264</v>
      </c>
      <c r="D36" s="137" t="s">
        <v>265</v>
      </c>
      <c r="E36" s="182"/>
      <c r="F36" s="182"/>
      <c r="G36" s="182"/>
      <c r="H36" s="182"/>
      <c r="I36" s="182"/>
      <c r="J36" s="182"/>
      <c r="K36" s="182"/>
      <c r="L36" s="182"/>
      <c r="M36" s="182"/>
      <c r="N36" s="182"/>
      <c r="O36" s="182"/>
      <c r="P36" s="182"/>
      <c r="Q36" s="182"/>
      <c r="R36" s="182"/>
      <c r="S36" s="182"/>
      <c r="T36" s="182"/>
      <c r="U36" s="182"/>
      <c r="V36" s="182"/>
      <c r="W36" s="182"/>
      <c r="X36" s="97" t="s">
        <v>139</v>
      </c>
      <c r="Y36" s="98"/>
      <c r="Z36" s="30" t="str">
        <f t="shared" si="17"/>
        <v>N/A</v>
      </c>
      <c r="AA36" s="98"/>
      <c r="AB36" s="30" t="str">
        <f t="shared" si="1"/>
        <v>N/A</v>
      </c>
      <c r="AC36" s="98"/>
      <c r="AD36" s="30" t="str">
        <f t="shared" si="2"/>
        <v>N/A</v>
      </c>
      <c r="AE36" s="98"/>
      <c r="AF36" s="30" t="str">
        <f t="shared" si="3"/>
        <v>N/A</v>
      </c>
      <c r="AG36" s="98"/>
      <c r="AH36" s="30" t="str">
        <f t="shared" si="4"/>
        <v>N/A</v>
      </c>
      <c r="AI36" s="98"/>
      <c r="AJ36" s="30" t="str">
        <f t="shared" si="5"/>
        <v>N/A</v>
      </c>
      <c r="AK36" s="98"/>
      <c r="AL36" s="30" t="str">
        <f t="shared" si="6"/>
        <v>N/A</v>
      </c>
      <c r="AN36" s="32">
        <f t="shared" si="7"/>
        <v>0</v>
      </c>
      <c r="AO36" s="31"/>
      <c r="AP36" s="42" t="str">
        <f t="shared" si="8"/>
        <v>N/A</v>
      </c>
      <c r="AQ36" s="42" t="str">
        <f t="shared" si="9"/>
        <v>N/A</v>
      </c>
      <c r="AR36" s="42">
        <f t="shared" si="10"/>
        <v>0</v>
      </c>
      <c r="AS36" s="42">
        <f t="shared" si="11"/>
        <v>0</v>
      </c>
      <c r="AT36" s="42">
        <f t="shared" si="12"/>
        <v>0</v>
      </c>
      <c r="AU36" s="42">
        <f t="shared" si="13"/>
        <v>0</v>
      </c>
      <c r="AV36" s="42">
        <f t="shared" si="14"/>
        <v>0</v>
      </c>
      <c r="AW36" s="42">
        <f t="shared" si="15"/>
        <v>0</v>
      </c>
      <c r="AX36" s="42">
        <f t="shared" si="16"/>
        <v>0</v>
      </c>
    </row>
    <row r="37" spans="2:51" x14ac:dyDescent="0.2">
      <c r="AR37" s="155">
        <f>SUM(AR8:AR36)</f>
        <v>0</v>
      </c>
      <c r="AS37" s="155">
        <f t="shared" ref="AS37:AX37" si="20">SUM(AS8:AS36)</f>
        <v>0</v>
      </c>
      <c r="AT37" s="155">
        <f t="shared" si="20"/>
        <v>0</v>
      </c>
      <c r="AU37" s="155">
        <f t="shared" si="20"/>
        <v>0</v>
      </c>
      <c r="AV37" s="155">
        <f t="shared" si="20"/>
        <v>0</v>
      </c>
      <c r="AW37" s="155">
        <f t="shared" si="20"/>
        <v>0</v>
      </c>
      <c r="AX37" s="155">
        <f t="shared" si="20"/>
        <v>0</v>
      </c>
      <c r="AY37" s="155">
        <f>SUM(AR37:AX37)</f>
        <v>0</v>
      </c>
    </row>
    <row r="38" spans="2:51" ht="15.75" thickBot="1" x14ac:dyDescent="0.25">
      <c r="AR38" s="156" t="e">
        <f>AR37/$AY$37</f>
        <v>#DIV/0!</v>
      </c>
      <c r="AS38" s="156" t="e">
        <f t="shared" ref="AS38:AX38" si="21">AS37/$AY$37</f>
        <v>#DIV/0!</v>
      </c>
      <c r="AT38" s="156" t="e">
        <f t="shared" si="21"/>
        <v>#DIV/0!</v>
      </c>
      <c r="AU38" s="156" t="e">
        <f t="shared" si="21"/>
        <v>#DIV/0!</v>
      </c>
      <c r="AV38" s="156" t="e">
        <f t="shared" si="21"/>
        <v>#DIV/0!</v>
      </c>
      <c r="AW38" s="156" t="e">
        <f t="shared" si="21"/>
        <v>#DIV/0!</v>
      </c>
      <c r="AX38" s="156" t="e">
        <f t="shared" si="21"/>
        <v>#DIV/0!</v>
      </c>
    </row>
    <row r="39" spans="2:51" ht="35.25" customHeight="1" thickBot="1" x14ac:dyDescent="0.25">
      <c r="Y39" s="203" t="s">
        <v>190</v>
      </c>
      <c r="Z39" s="204"/>
      <c r="AA39" s="204"/>
      <c r="AB39" s="204"/>
      <c r="AC39" s="204"/>
      <c r="AD39" s="204"/>
      <c r="AE39" s="204"/>
      <c r="AF39" s="204"/>
      <c r="AG39" s="204"/>
      <c r="AH39" s="204"/>
      <c r="AI39" s="204"/>
      <c r="AJ39" s="204"/>
      <c r="AK39" s="204"/>
      <c r="AL39" s="204"/>
      <c r="AM39" s="204"/>
      <c r="AN39" s="204"/>
      <c r="AO39" s="40"/>
      <c r="AP39" s="41" t="e">
        <f>AVERAGE(AP8:AP36)</f>
        <v>#DIV/0!</v>
      </c>
    </row>
    <row r="45" spans="2:51" hidden="1" x14ac:dyDescent="0.2">
      <c r="D45" s="1" t="s">
        <v>139</v>
      </c>
    </row>
    <row r="46" spans="2:51" hidden="1" x14ac:dyDescent="0.2">
      <c r="D46" s="1" t="s">
        <v>137</v>
      </c>
    </row>
    <row r="47" spans="2:51" hidden="1" x14ac:dyDescent="0.2">
      <c r="D47" s="1" t="s">
        <v>140</v>
      </c>
    </row>
    <row r="48" spans="2:51" hidden="1" x14ac:dyDescent="0.2">
      <c r="D48" s="1" t="s">
        <v>138</v>
      </c>
    </row>
    <row r="49" spans="4:4" hidden="1" x14ac:dyDescent="0.2">
      <c r="D49" s="1" t="s">
        <v>141</v>
      </c>
    </row>
    <row r="50" spans="4:4" hidden="1" x14ac:dyDescent="0.2">
      <c r="D50" s="1" t="s">
        <v>142</v>
      </c>
    </row>
  </sheetData>
  <protectedRanges>
    <protectedRange sqref="E8:W36" name="Range1"/>
    <protectedRange sqref="Y8:Y36 AA27:AA36 AA8:AA25 AC8:AC36 AE8:AE36 AG8:AG36 AI8:AI36 AK8:AK36" name="Range2_1"/>
  </protectedRanges>
  <mergeCells count="62">
    <mergeCell ref="Y39:AN39"/>
    <mergeCell ref="X2:X5"/>
    <mergeCell ref="AN2:AN5"/>
    <mergeCell ref="E2:W2"/>
    <mergeCell ref="B1:AK1"/>
    <mergeCell ref="M3:W3"/>
    <mergeCell ref="E3:L3"/>
    <mergeCell ref="E32:W32"/>
    <mergeCell ref="E33:W33"/>
    <mergeCell ref="E34:W34"/>
    <mergeCell ref="E36:W36"/>
    <mergeCell ref="E28:W28"/>
    <mergeCell ref="E29:W29"/>
    <mergeCell ref="E30:W30"/>
    <mergeCell ref="E31:W31"/>
    <mergeCell ref="E23:W23"/>
    <mergeCell ref="E24:W24"/>
    <mergeCell ref="E25:W25"/>
    <mergeCell ref="E26:W26"/>
    <mergeCell ref="E27:W27"/>
    <mergeCell ref="E18:W18"/>
    <mergeCell ref="E19:W19"/>
    <mergeCell ref="E20:W20"/>
    <mergeCell ref="E21:W21"/>
    <mergeCell ref="E22:W22"/>
    <mergeCell ref="E13:W13"/>
    <mergeCell ref="E14:W14"/>
    <mergeCell ref="E15:W15"/>
    <mergeCell ref="E16:W16"/>
    <mergeCell ref="E17:W17"/>
    <mergeCell ref="E8:W8"/>
    <mergeCell ref="E9:W9"/>
    <mergeCell ref="E10:W10"/>
    <mergeCell ref="E11:W11"/>
    <mergeCell ref="E12:W12"/>
    <mergeCell ref="C6:C7"/>
    <mergeCell ref="D6:D7"/>
    <mergeCell ref="E6:W7"/>
    <mergeCell ref="Y2:AL3"/>
    <mergeCell ref="Y6:AL6"/>
    <mergeCell ref="Y5:Z5"/>
    <mergeCell ref="AA5:AB5"/>
    <mergeCell ref="AC5:AD5"/>
    <mergeCell ref="AI4:AJ4"/>
    <mergeCell ref="AK4:AL4"/>
    <mergeCell ref="AG4:AH4"/>
    <mergeCell ref="AR6:AX6"/>
    <mergeCell ref="E35:W35"/>
    <mergeCell ref="B2:C2"/>
    <mergeCell ref="AN6:AN7"/>
    <mergeCell ref="AP6:AP7"/>
    <mergeCell ref="AE5:AF5"/>
    <mergeCell ref="AG5:AH5"/>
    <mergeCell ref="AI5:AJ5"/>
    <mergeCell ref="AK5:AL5"/>
    <mergeCell ref="X6:X7"/>
    <mergeCell ref="Y4:Z4"/>
    <mergeCell ref="AA4:AB4"/>
    <mergeCell ref="AC4:AD4"/>
    <mergeCell ref="AE4:AF4"/>
    <mergeCell ref="B5:D5"/>
    <mergeCell ref="B6:B7"/>
  </mergeCells>
  <conditionalFormatting sqref="AP8:AP36">
    <cfRule type="cellIs" dxfId="20" priority="15" operator="equal">
      <formula>"N/A"</formula>
    </cfRule>
    <cfRule type="cellIs" dxfId="19" priority="16" operator="between">
      <formula>16</formula>
      <formula>50</formula>
    </cfRule>
    <cfRule type="cellIs" dxfId="18" priority="17" operator="between">
      <formula>8</formula>
      <formula>16</formula>
    </cfRule>
    <cfRule type="cellIs" dxfId="17" priority="18" operator="between">
      <formula>4</formula>
      <formula>8</formula>
    </cfRule>
    <cfRule type="cellIs" dxfId="16" priority="19" operator="between">
      <formula>2</formula>
      <formula>4</formula>
    </cfRule>
    <cfRule type="cellIs" dxfId="15" priority="20" operator="between">
      <formula>1</formula>
      <formula>2</formula>
    </cfRule>
  </conditionalFormatting>
  <conditionalFormatting sqref="AP39">
    <cfRule type="cellIs" dxfId="14" priority="12" operator="between">
      <formula>8</formula>
      <formula>25</formula>
    </cfRule>
    <cfRule type="cellIs" dxfId="13" priority="13" operator="between">
      <formula>4</formula>
      <formula>8</formula>
    </cfRule>
    <cfRule type="cellIs" dxfId="12" priority="14" operator="between">
      <formula>1</formula>
      <formula>4</formula>
    </cfRule>
  </conditionalFormatting>
  <conditionalFormatting sqref="B8:AN36">
    <cfRule type="expression" dxfId="11" priority="8">
      <formula>$E8="No"</formula>
    </cfRule>
  </conditionalFormatting>
  <conditionalFormatting sqref="AQ8:AX36">
    <cfRule type="cellIs" dxfId="10" priority="2" operator="equal">
      <formula>"N/A"</formula>
    </cfRule>
    <cfRule type="cellIs" dxfId="9" priority="3" operator="between">
      <formula>16</formula>
      <formula>50</formula>
    </cfRule>
    <cfRule type="cellIs" dxfId="8" priority="4" operator="between">
      <formula>8</formula>
      <formula>16</formula>
    </cfRule>
    <cfRule type="cellIs" dxfId="7" priority="5" operator="between">
      <formula>4</formula>
      <formula>8</formula>
    </cfRule>
    <cfRule type="cellIs" dxfId="6" priority="6" operator="between">
      <formula>2</formula>
      <formula>4</formula>
    </cfRule>
    <cfRule type="cellIs" dxfId="5" priority="7" operator="between">
      <formula>1</formula>
      <formula>2</formula>
    </cfRule>
  </conditionalFormatting>
  <conditionalFormatting sqref="Y8:AL36">
    <cfRule type="expression" dxfId="4" priority="1">
      <formula>$E8="No"</formula>
    </cfRule>
  </conditionalFormatting>
  <dataValidations count="4">
    <dataValidation type="list" showInputMessage="1" showErrorMessage="1" sqref="X8:X36">
      <formula1>$D$45:$D$50</formula1>
    </dataValidation>
    <dataValidation type="list" allowBlank="1" showInputMessage="1" showErrorMessage="1" sqref="B5:D5">
      <formula1>"Data from the Asset Characteristics,1,0,"</formula1>
    </dataValidation>
    <dataValidation type="list" allowBlank="1" showInputMessage="1" showErrorMessage="1" sqref="E8:W36">
      <formula1>"Yes,No"</formula1>
    </dataValidation>
    <dataValidation type="list" allowBlank="1" showInputMessage="1" showErrorMessage="1" sqref="AI8:AI36 Y8:Y36 AA8:AA36 AC8:AC36 AE8:AE36 AG8:AG36 AK8:AK36">
      <formula1>"High,Moderate,Low,None"</formula1>
    </dataValidation>
  </dataValidations>
  <pageMargins left="0.24" right="0.16" top="0.74803149606299213" bottom="0.74803149606299213" header="0.31496062992125984" footer="0.31496062992125984"/>
  <pageSetup paperSize="8" scale="57" orientation="landscape"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39"/>
  <sheetViews>
    <sheetView zoomScale="85" zoomScaleNormal="85" workbookViewId="0">
      <pane ySplit="10" topLeftCell="A11" activePane="bottomLeft" state="frozen"/>
      <selection pane="bottomLeft" activeCell="B10" sqref="B10"/>
    </sheetView>
  </sheetViews>
  <sheetFormatPr defaultColWidth="9.140625" defaultRowHeight="15" x14ac:dyDescent="0.25"/>
  <cols>
    <col min="1" max="1" width="2.28515625" style="48" customWidth="1"/>
    <col min="2" max="2" width="18.28515625" style="48" bestFit="1" customWidth="1"/>
    <col min="3" max="3" width="15.28515625" style="48" bestFit="1" customWidth="1"/>
    <col min="4" max="4" width="109.42578125" style="48" bestFit="1" customWidth="1"/>
    <col min="5" max="5" width="11.85546875" style="53" customWidth="1"/>
    <col min="6" max="6" width="5.7109375" style="48" bestFit="1" customWidth="1"/>
    <col min="7" max="16384" width="9.140625" style="48"/>
  </cols>
  <sheetData>
    <row r="2" spans="2:9" ht="65.25" customHeight="1" x14ac:dyDescent="0.25">
      <c r="C2" s="161" t="s">
        <v>330</v>
      </c>
      <c r="D2" s="161"/>
    </row>
    <row r="3" spans="2:9" ht="18.75" hidden="1" customHeight="1" x14ac:dyDescent="0.25">
      <c r="D3" s="60" t="s">
        <v>196</v>
      </c>
      <c r="E3" s="61">
        <f>COUNTIF(E11:E38,"&lt;4")</f>
        <v>0</v>
      </c>
      <c r="F3" s="62">
        <f>E3/SUM(E3:E6)</f>
        <v>0</v>
      </c>
    </row>
    <row r="4" spans="2:9" ht="18.75" hidden="1" customHeight="1" x14ac:dyDescent="0.25">
      <c r="D4" s="60" t="s">
        <v>197</v>
      </c>
      <c r="E4" s="61">
        <f>COUNTIF(E11:E38,"&gt;4")-COUNTIF(E11:E38,"&gt;=8")</f>
        <v>0</v>
      </c>
      <c r="F4" s="62">
        <f>E4/SUM(E3:E6)</f>
        <v>0</v>
      </c>
    </row>
    <row r="5" spans="2:9" ht="18.75" hidden="1" customHeight="1" x14ac:dyDescent="0.25">
      <c r="D5" s="60" t="s">
        <v>198</v>
      </c>
      <c r="E5" s="61">
        <f>COUNTIF(E11:E38,"&gt;=8")</f>
        <v>0</v>
      </c>
      <c r="F5" s="62">
        <f>E5/SUM(E3:E6)</f>
        <v>0</v>
      </c>
    </row>
    <row r="6" spans="2:9" ht="18.75" hidden="1" customHeight="1" x14ac:dyDescent="0.25">
      <c r="D6" s="60" t="s">
        <v>199</v>
      </c>
      <c r="E6" s="61">
        <f>COUNTIF(E11:E38,"N/A")</f>
        <v>28</v>
      </c>
      <c r="F6" s="62">
        <f>E6/SUM(E3:E6)</f>
        <v>1</v>
      </c>
    </row>
    <row r="7" spans="2:9" ht="15.75" thickBot="1" x14ac:dyDescent="0.3">
      <c r="G7" s="177" t="s">
        <v>187</v>
      </c>
      <c r="H7" s="177"/>
      <c r="I7" s="177"/>
    </row>
    <row r="8" spans="2:9" ht="23.25" customHeight="1" thickBot="1" x14ac:dyDescent="0.35">
      <c r="C8" s="54"/>
      <c r="D8" s="55" t="s">
        <v>195</v>
      </c>
      <c r="E8" s="56" t="e">
        <f>'Threat vs Asset'!AP39</f>
        <v>#DIV/0!</v>
      </c>
      <c r="G8" s="57" t="s">
        <v>188</v>
      </c>
      <c r="H8" s="58" t="s">
        <v>185</v>
      </c>
      <c r="I8" s="59" t="s">
        <v>189</v>
      </c>
    </row>
    <row r="10" spans="2:9" ht="30" x14ac:dyDescent="0.25">
      <c r="B10" s="50" t="s">
        <v>97</v>
      </c>
      <c r="C10" s="50" t="s">
        <v>96</v>
      </c>
      <c r="D10" s="50" t="s">
        <v>123</v>
      </c>
      <c r="E10" s="51" t="s">
        <v>191</v>
      </c>
    </row>
    <row r="11" spans="2:9" x14ac:dyDescent="0.25">
      <c r="B11" s="49" t="s">
        <v>163</v>
      </c>
      <c r="C11" s="49" t="s">
        <v>14</v>
      </c>
      <c r="D11" s="49" t="s">
        <v>23</v>
      </c>
      <c r="E11" s="52" t="str">
        <f>'Threat vs Asset'!AP8</f>
        <v>N/A</v>
      </c>
    </row>
    <row r="12" spans="2:9" x14ac:dyDescent="0.25">
      <c r="B12" s="49" t="s">
        <v>163</v>
      </c>
      <c r="C12" s="49" t="s">
        <v>14</v>
      </c>
      <c r="D12" s="49" t="s">
        <v>19</v>
      </c>
      <c r="E12" s="52" t="str">
        <f>'Threat vs Asset'!AP9</f>
        <v>N/A</v>
      </c>
    </row>
    <row r="13" spans="2:9" x14ac:dyDescent="0.25">
      <c r="B13" s="49" t="s">
        <v>163</v>
      </c>
      <c r="C13" s="49" t="s">
        <v>164</v>
      </c>
      <c r="D13" s="49" t="s">
        <v>41</v>
      </c>
      <c r="E13" s="52" t="str">
        <f>'Threat vs Asset'!AP10</f>
        <v>N/A</v>
      </c>
    </row>
    <row r="14" spans="2:9" x14ac:dyDescent="0.25">
      <c r="B14" s="49" t="s">
        <v>163</v>
      </c>
      <c r="C14" s="49" t="s">
        <v>15</v>
      </c>
      <c r="D14" s="49" t="s">
        <v>42</v>
      </c>
      <c r="E14" s="52" t="str">
        <f>'Threat vs Asset'!AP11</f>
        <v>N/A</v>
      </c>
    </row>
    <row r="15" spans="2:9" x14ac:dyDescent="0.25">
      <c r="B15" s="49" t="s">
        <v>163</v>
      </c>
      <c r="C15" s="49" t="s">
        <v>16</v>
      </c>
      <c r="D15" s="49" t="s">
        <v>18</v>
      </c>
      <c r="E15" s="52" t="str">
        <f>'Threat vs Asset'!AP12</f>
        <v>N/A</v>
      </c>
    </row>
    <row r="16" spans="2:9" x14ac:dyDescent="0.25">
      <c r="B16" s="49" t="s">
        <v>163</v>
      </c>
      <c r="C16" s="49" t="s">
        <v>16</v>
      </c>
      <c r="D16" s="49" t="s">
        <v>20</v>
      </c>
      <c r="E16" s="52" t="str">
        <f>'Threat vs Asset'!AP13</f>
        <v>N/A</v>
      </c>
    </row>
    <row r="17" spans="2:5" x14ac:dyDescent="0.25">
      <c r="B17" s="49" t="s">
        <v>163</v>
      </c>
      <c r="C17" s="49" t="s">
        <v>16</v>
      </c>
      <c r="D17" s="49" t="s">
        <v>72</v>
      </c>
      <c r="E17" s="52" t="str">
        <f>'Threat vs Asset'!AP14</f>
        <v>N/A</v>
      </c>
    </row>
    <row r="18" spans="2:5" x14ac:dyDescent="0.25">
      <c r="B18" s="49" t="s">
        <v>163</v>
      </c>
      <c r="C18" s="49" t="s">
        <v>16</v>
      </c>
      <c r="D18" s="49" t="s">
        <v>71</v>
      </c>
      <c r="E18" s="52" t="str">
        <f>'Threat vs Asset'!AP15</f>
        <v>N/A</v>
      </c>
    </row>
    <row r="19" spans="2:5" x14ac:dyDescent="0.25">
      <c r="B19" s="49" t="s">
        <v>163</v>
      </c>
      <c r="C19" s="49" t="s">
        <v>16</v>
      </c>
      <c r="D19" s="49" t="s">
        <v>73</v>
      </c>
      <c r="E19" s="52" t="str">
        <f>'Threat vs Asset'!AP16</f>
        <v>N/A</v>
      </c>
    </row>
    <row r="20" spans="2:5" x14ac:dyDescent="0.25">
      <c r="B20" s="49" t="s">
        <v>163</v>
      </c>
      <c r="C20" s="49" t="s">
        <v>3</v>
      </c>
      <c r="D20" s="49" t="s">
        <v>43</v>
      </c>
      <c r="E20" s="52" t="str">
        <f>'Threat vs Asset'!AP17</f>
        <v>N/A</v>
      </c>
    </row>
    <row r="21" spans="2:5" x14ac:dyDescent="0.25">
      <c r="B21" s="49" t="s">
        <v>163</v>
      </c>
      <c r="C21" s="49" t="s">
        <v>51</v>
      </c>
      <c r="D21" s="49" t="s">
        <v>26</v>
      </c>
      <c r="E21" s="52" t="str">
        <f>'Threat vs Asset'!AP18</f>
        <v>N/A</v>
      </c>
    </row>
    <row r="22" spans="2:5" x14ac:dyDescent="0.25">
      <c r="B22" s="49" t="s">
        <v>163</v>
      </c>
      <c r="C22" s="49" t="s">
        <v>0</v>
      </c>
      <c r="D22" s="49" t="s">
        <v>28</v>
      </c>
      <c r="E22" s="52" t="str">
        <f>'Threat vs Asset'!AP19</f>
        <v>N/A</v>
      </c>
    </row>
    <row r="23" spans="2:5" x14ac:dyDescent="0.25">
      <c r="B23" s="49" t="s">
        <v>165</v>
      </c>
      <c r="C23" s="49" t="s">
        <v>52</v>
      </c>
      <c r="D23" s="49" t="s">
        <v>27</v>
      </c>
      <c r="E23" s="52" t="str">
        <f>'Threat vs Asset'!AP20</f>
        <v>N/A</v>
      </c>
    </row>
    <row r="24" spans="2:5" x14ac:dyDescent="0.25">
      <c r="B24" s="49" t="s">
        <v>165</v>
      </c>
      <c r="C24" s="49" t="s">
        <v>12</v>
      </c>
      <c r="D24" s="49" t="s">
        <v>167</v>
      </c>
      <c r="E24" s="52" t="str">
        <f>'Threat vs Asset'!AP21</f>
        <v>N/A</v>
      </c>
    </row>
    <row r="25" spans="2:5" x14ac:dyDescent="0.25">
      <c r="B25" s="49" t="s">
        <v>165</v>
      </c>
      <c r="C25" s="49" t="s">
        <v>12</v>
      </c>
      <c r="D25" s="49" t="s">
        <v>168</v>
      </c>
      <c r="E25" s="52" t="str">
        <f>'Threat vs Asset'!AP22</f>
        <v>N/A</v>
      </c>
    </row>
    <row r="26" spans="2:5" x14ac:dyDescent="0.25">
      <c r="B26" s="49" t="s">
        <v>165</v>
      </c>
      <c r="C26" s="49" t="s">
        <v>12</v>
      </c>
      <c r="D26" s="49" t="s">
        <v>21</v>
      </c>
      <c r="E26" s="52" t="str">
        <f>'Threat vs Asset'!AP23</f>
        <v>N/A</v>
      </c>
    </row>
    <row r="27" spans="2:5" x14ac:dyDescent="0.25">
      <c r="B27" s="49" t="s">
        <v>165</v>
      </c>
      <c r="C27" s="49" t="s">
        <v>12</v>
      </c>
      <c r="D27" s="49" t="s">
        <v>22</v>
      </c>
      <c r="E27" s="52" t="str">
        <f>'Threat vs Asset'!AP24</f>
        <v>N/A</v>
      </c>
    </row>
    <row r="28" spans="2:5" x14ac:dyDescent="0.25">
      <c r="B28" s="49" t="s">
        <v>165</v>
      </c>
      <c r="C28" s="49" t="s">
        <v>12</v>
      </c>
      <c r="D28" s="49" t="s">
        <v>29</v>
      </c>
      <c r="E28" s="52" t="str">
        <f>'Threat vs Asset'!AP25</f>
        <v>N/A</v>
      </c>
    </row>
    <row r="29" spans="2:5" x14ac:dyDescent="0.25">
      <c r="B29" s="49" t="s">
        <v>165</v>
      </c>
      <c r="C29" s="49" t="s">
        <v>17</v>
      </c>
      <c r="D29" s="49" t="s">
        <v>169</v>
      </c>
      <c r="E29" s="52" t="str">
        <f>'Threat vs Asset'!AP26</f>
        <v>N/A</v>
      </c>
    </row>
    <row r="30" spans="2:5" x14ac:dyDescent="0.25">
      <c r="B30" s="49" t="s">
        <v>165</v>
      </c>
      <c r="C30" s="49" t="s">
        <v>170</v>
      </c>
      <c r="D30" s="49" t="s">
        <v>171</v>
      </c>
      <c r="E30" s="52" t="str">
        <f>'Threat vs Asset'!AP27</f>
        <v>N/A</v>
      </c>
    </row>
    <row r="31" spans="2:5" x14ac:dyDescent="0.25">
      <c r="B31" s="49" t="s">
        <v>165</v>
      </c>
      <c r="C31" s="49" t="s">
        <v>170</v>
      </c>
      <c r="D31" s="49" t="s">
        <v>194</v>
      </c>
      <c r="E31" s="52" t="str">
        <f>'Threat vs Asset'!AP28</f>
        <v>N/A</v>
      </c>
    </row>
    <row r="32" spans="2:5" x14ac:dyDescent="0.25">
      <c r="B32" s="49" t="s">
        <v>165</v>
      </c>
      <c r="C32" s="49" t="s">
        <v>173</v>
      </c>
      <c r="D32" s="49" t="s">
        <v>24</v>
      </c>
      <c r="E32" s="52" t="str">
        <f>'Threat vs Asset'!AP29</f>
        <v>N/A</v>
      </c>
    </row>
    <row r="33" spans="2:5" x14ac:dyDescent="0.25">
      <c r="B33" s="49" t="s">
        <v>165</v>
      </c>
      <c r="C33" s="49" t="s">
        <v>174</v>
      </c>
      <c r="D33" s="49" t="s">
        <v>193</v>
      </c>
      <c r="E33" s="52" t="str">
        <f>'Threat vs Asset'!AP30</f>
        <v>N/A</v>
      </c>
    </row>
    <row r="34" spans="2:5" x14ac:dyDescent="0.25">
      <c r="B34" s="49" t="s">
        <v>166</v>
      </c>
      <c r="C34" s="49" t="s">
        <v>55</v>
      </c>
      <c r="D34" s="49" t="s">
        <v>2</v>
      </c>
      <c r="E34" s="52" t="str">
        <f>'Threat vs Asset'!AP31</f>
        <v>N/A</v>
      </c>
    </row>
    <row r="35" spans="2:5" x14ac:dyDescent="0.25">
      <c r="B35" s="49" t="s">
        <v>166</v>
      </c>
      <c r="C35" s="49" t="s">
        <v>55</v>
      </c>
      <c r="D35" s="49" t="s">
        <v>1</v>
      </c>
      <c r="E35" s="52" t="str">
        <f>'Threat vs Asset'!AP32</f>
        <v>N/A</v>
      </c>
    </row>
    <row r="36" spans="2:5" x14ac:dyDescent="0.25">
      <c r="B36" s="49" t="s">
        <v>166</v>
      </c>
      <c r="C36" s="49" t="s">
        <v>55</v>
      </c>
      <c r="D36" s="49" t="s">
        <v>13</v>
      </c>
      <c r="E36" s="52" t="str">
        <f>'Threat vs Asset'!AP33</f>
        <v>N/A</v>
      </c>
    </row>
    <row r="37" spans="2:5" x14ac:dyDescent="0.25">
      <c r="B37" s="49" t="s">
        <v>166</v>
      </c>
      <c r="C37" s="49" t="s">
        <v>55</v>
      </c>
      <c r="D37" s="49" t="s">
        <v>25</v>
      </c>
      <c r="E37" s="52" t="str">
        <f>'Threat vs Asset'!AP34</f>
        <v>N/A</v>
      </c>
    </row>
    <row r="38" spans="2:5" x14ac:dyDescent="0.25">
      <c r="B38" s="49" t="s">
        <v>166</v>
      </c>
      <c r="C38" s="49" t="s">
        <v>55</v>
      </c>
      <c r="D38" s="49" t="s">
        <v>192</v>
      </c>
      <c r="E38" s="52" t="str">
        <f>'Threat vs Asset'!AP35</f>
        <v>N/A</v>
      </c>
    </row>
    <row r="39" spans="2:5" x14ac:dyDescent="0.25">
      <c r="B39" s="49" t="s">
        <v>166</v>
      </c>
      <c r="C39" s="49" t="s">
        <v>264</v>
      </c>
      <c r="D39" s="49" t="s">
        <v>265</v>
      </c>
      <c r="E39" s="52" t="str">
        <f>'Threat vs Asset'!AP36</f>
        <v>N/A</v>
      </c>
    </row>
  </sheetData>
  <mergeCells count="2">
    <mergeCell ref="G7:I7"/>
    <mergeCell ref="C2:D2"/>
  </mergeCells>
  <conditionalFormatting sqref="E11:E38">
    <cfRule type="cellIs" dxfId="3" priority="4" operator="equal">
      <formula>"N/A"</formula>
    </cfRule>
    <cfRule type="iconSet" priority="5">
      <iconSet showValue="0" reverse="1">
        <cfvo type="percent" val="0"/>
        <cfvo type="num" val="4"/>
        <cfvo type="num" val="8"/>
      </iconSet>
    </cfRule>
  </conditionalFormatting>
  <conditionalFormatting sqref="E8">
    <cfRule type="iconSet" priority="3">
      <iconSet showValue="0" reverse="1">
        <cfvo type="percent" val="0"/>
        <cfvo type="num" val="4"/>
        <cfvo type="num" val="8"/>
      </iconSet>
    </cfRule>
  </conditionalFormatting>
  <conditionalFormatting sqref="E39">
    <cfRule type="cellIs" dxfId="2" priority="1" operator="equal">
      <formula>"N/A"</formula>
    </cfRule>
    <cfRule type="iconSet" priority="2">
      <iconSet showValue="0" reverse="1">
        <cfvo type="percent" val="0"/>
        <cfvo type="num" val="4"/>
        <cfvo type="num" val="8"/>
      </iconSet>
    </cfRule>
  </conditionalFormatting>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33"/>
  <sheetViews>
    <sheetView zoomScale="85" zoomScaleNormal="85" workbookViewId="0">
      <pane ySplit="4" topLeftCell="A5" activePane="bottomLeft" state="frozen"/>
      <selection pane="bottomLeft" activeCell="B4" sqref="B4"/>
    </sheetView>
  </sheetViews>
  <sheetFormatPr defaultColWidth="9.140625" defaultRowHeight="15" x14ac:dyDescent="0.25"/>
  <cols>
    <col min="1" max="1" width="2.28515625" style="48" customWidth="1"/>
    <col min="2" max="2" width="17.7109375" style="48" bestFit="1" customWidth="1"/>
    <col min="3" max="3" width="15.28515625" style="48" bestFit="1" customWidth="1"/>
    <col min="4" max="4" width="56.85546875" style="48" customWidth="1"/>
    <col min="5" max="10" width="11.85546875" style="53" customWidth="1"/>
    <col min="11" max="11" width="2.7109375" style="48" customWidth="1"/>
    <col min="12" max="16384" width="9.140625" style="48"/>
  </cols>
  <sheetData>
    <row r="2" spans="2:14" ht="64.5" customHeight="1" x14ac:dyDescent="0.25">
      <c r="C2" s="161" t="s">
        <v>332</v>
      </c>
      <c r="D2" s="161"/>
    </row>
    <row r="3" spans="2:14" x14ac:dyDescent="0.25">
      <c r="L3" s="220" t="s">
        <v>187</v>
      </c>
      <c r="M3" s="221"/>
      <c r="N3" s="222"/>
    </row>
    <row r="4" spans="2:14" ht="30" x14ac:dyDescent="0.25">
      <c r="B4" s="135" t="s">
        <v>97</v>
      </c>
      <c r="C4" s="135" t="s">
        <v>96</v>
      </c>
      <c r="D4" s="135" t="s">
        <v>123</v>
      </c>
      <c r="E4" s="51" t="s">
        <v>273</v>
      </c>
      <c r="F4" s="51" t="s">
        <v>272</v>
      </c>
      <c r="G4" s="51" t="s">
        <v>271</v>
      </c>
      <c r="H4" s="51" t="s">
        <v>270</v>
      </c>
      <c r="I4" s="51" t="s">
        <v>269</v>
      </c>
      <c r="J4" s="51" t="s">
        <v>268</v>
      </c>
      <c r="L4" s="57" t="s">
        <v>177</v>
      </c>
      <c r="M4" s="58" t="s">
        <v>267</v>
      </c>
      <c r="N4" s="59" t="s">
        <v>175</v>
      </c>
    </row>
    <row r="5" spans="2:14" ht="31.5" customHeight="1" x14ac:dyDescent="0.25">
      <c r="B5" s="136" t="s">
        <v>163</v>
      </c>
      <c r="C5" s="136" t="s">
        <v>14</v>
      </c>
      <c r="D5" s="136" t="s">
        <v>23</v>
      </c>
      <c r="E5" s="52"/>
      <c r="F5" s="52"/>
      <c r="G5" s="52"/>
      <c r="H5" s="52"/>
      <c r="I5" s="52"/>
      <c r="J5" s="52"/>
    </row>
    <row r="6" spans="2:14" ht="31.5" customHeight="1" x14ac:dyDescent="0.25">
      <c r="B6" s="136" t="s">
        <v>163</v>
      </c>
      <c r="C6" s="136" t="s">
        <v>14</v>
      </c>
      <c r="D6" s="136" t="s">
        <v>19</v>
      </c>
      <c r="E6" s="52"/>
      <c r="F6" s="52"/>
      <c r="G6" s="52"/>
      <c r="H6" s="52"/>
      <c r="I6" s="52"/>
      <c r="J6" s="52"/>
    </row>
    <row r="7" spans="2:14" ht="31.5" customHeight="1" x14ac:dyDescent="0.25">
      <c r="B7" s="136" t="s">
        <v>163</v>
      </c>
      <c r="C7" s="136" t="s">
        <v>164</v>
      </c>
      <c r="D7" s="136" t="s">
        <v>41</v>
      </c>
      <c r="E7" s="52"/>
      <c r="F7" s="52"/>
      <c r="G7" s="52"/>
      <c r="H7" s="52"/>
      <c r="I7" s="52"/>
      <c r="J7" s="52"/>
    </row>
    <row r="8" spans="2:14" ht="31.5" customHeight="1" x14ac:dyDescent="0.25">
      <c r="B8" s="136" t="s">
        <v>163</v>
      </c>
      <c r="C8" s="136" t="s">
        <v>15</v>
      </c>
      <c r="D8" s="136" t="s">
        <v>42</v>
      </c>
      <c r="E8" s="52"/>
      <c r="F8" s="52"/>
      <c r="G8" s="52"/>
      <c r="H8" s="52"/>
      <c r="I8" s="52"/>
      <c r="J8" s="52"/>
    </row>
    <row r="9" spans="2:14" ht="31.5" customHeight="1" x14ac:dyDescent="0.25">
      <c r="B9" s="136" t="s">
        <v>163</v>
      </c>
      <c r="C9" s="136" t="s">
        <v>16</v>
      </c>
      <c r="D9" s="136" t="s">
        <v>18</v>
      </c>
      <c r="E9" s="52"/>
      <c r="F9" s="52"/>
      <c r="G9" s="52"/>
      <c r="H9" s="52"/>
      <c r="I9" s="52"/>
      <c r="J9" s="52"/>
    </row>
    <row r="10" spans="2:14" ht="31.5" customHeight="1" x14ac:dyDescent="0.25">
      <c r="B10" s="136" t="s">
        <v>163</v>
      </c>
      <c r="C10" s="136" t="s">
        <v>16</v>
      </c>
      <c r="D10" s="136" t="s">
        <v>20</v>
      </c>
      <c r="E10" s="52"/>
      <c r="F10" s="52"/>
      <c r="G10" s="52"/>
      <c r="H10" s="52"/>
      <c r="I10" s="52"/>
      <c r="J10" s="52"/>
    </row>
    <row r="11" spans="2:14" ht="31.5" customHeight="1" x14ac:dyDescent="0.25">
      <c r="B11" s="136" t="s">
        <v>163</v>
      </c>
      <c r="C11" s="136" t="s">
        <v>16</v>
      </c>
      <c r="D11" s="136" t="s">
        <v>72</v>
      </c>
      <c r="E11" s="52"/>
      <c r="F11" s="52"/>
      <c r="G11" s="52"/>
      <c r="H11" s="52"/>
      <c r="I11" s="52"/>
      <c r="J11" s="52"/>
    </row>
    <row r="12" spans="2:14" ht="31.5" customHeight="1" x14ac:dyDescent="0.25">
      <c r="B12" s="136" t="s">
        <v>163</v>
      </c>
      <c r="C12" s="136" t="s">
        <v>16</v>
      </c>
      <c r="D12" s="136" t="s">
        <v>71</v>
      </c>
      <c r="E12" s="52"/>
      <c r="F12" s="52"/>
      <c r="G12" s="52"/>
      <c r="H12" s="52"/>
      <c r="I12" s="52"/>
      <c r="J12" s="52"/>
    </row>
    <row r="13" spans="2:14" ht="31.5" customHeight="1" x14ac:dyDescent="0.25">
      <c r="B13" s="136" t="s">
        <v>163</v>
      </c>
      <c r="C13" s="136" t="s">
        <v>16</v>
      </c>
      <c r="D13" s="136" t="s">
        <v>73</v>
      </c>
      <c r="E13" s="52"/>
      <c r="F13" s="52"/>
      <c r="G13" s="52"/>
      <c r="H13" s="52"/>
      <c r="I13" s="52"/>
      <c r="J13" s="52"/>
    </row>
    <row r="14" spans="2:14" ht="31.5" customHeight="1" x14ac:dyDescent="0.25">
      <c r="B14" s="136" t="s">
        <v>163</v>
      </c>
      <c r="C14" s="136" t="s">
        <v>3</v>
      </c>
      <c r="D14" s="136" t="s">
        <v>43</v>
      </c>
      <c r="E14" s="52"/>
      <c r="F14" s="52"/>
      <c r="G14" s="52"/>
      <c r="H14" s="52"/>
      <c r="I14" s="52"/>
      <c r="J14" s="52"/>
    </row>
    <row r="15" spans="2:14" ht="31.5" customHeight="1" x14ac:dyDescent="0.25">
      <c r="B15" s="136" t="s">
        <v>163</v>
      </c>
      <c r="C15" s="136" t="s">
        <v>51</v>
      </c>
      <c r="D15" s="136" t="s">
        <v>26</v>
      </c>
      <c r="E15" s="52"/>
      <c r="F15" s="52"/>
      <c r="G15" s="52"/>
      <c r="H15" s="52"/>
      <c r="I15" s="52"/>
      <c r="J15" s="52"/>
    </row>
    <row r="16" spans="2:14" ht="31.5" customHeight="1" x14ac:dyDescent="0.25">
      <c r="B16" s="136" t="s">
        <v>163</v>
      </c>
      <c r="C16" s="136" t="s">
        <v>0</v>
      </c>
      <c r="D16" s="136" t="s">
        <v>28</v>
      </c>
      <c r="E16" s="52"/>
      <c r="F16" s="52"/>
      <c r="G16" s="52"/>
      <c r="H16" s="52"/>
      <c r="I16" s="52"/>
      <c r="J16" s="52"/>
    </row>
    <row r="17" spans="2:10" ht="31.5" customHeight="1" x14ac:dyDescent="0.25">
      <c r="B17" s="136" t="s">
        <v>165</v>
      </c>
      <c r="C17" s="136" t="s">
        <v>52</v>
      </c>
      <c r="D17" s="136" t="s">
        <v>27</v>
      </c>
      <c r="E17" s="52"/>
      <c r="F17" s="52"/>
      <c r="G17" s="52"/>
      <c r="H17" s="52"/>
      <c r="I17" s="52"/>
      <c r="J17" s="52"/>
    </row>
    <row r="18" spans="2:10" ht="31.5" customHeight="1" x14ac:dyDescent="0.25">
      <c r="B18" s="136" t="s">
        <v>165</v>
      </c>
      <c r="C18" s="136" t="s">
        <v>12</v>
      </c>
      <c r="D18" s="136" t="s">
        <v>167</v>
      </c>
      <c r="E18" s="52"/>
      <c r="F18" s="52"/>
      <c r="G18" s="52"/>
      <c r="H18" s="52"/>
      <c r="I18" s="52"/>
      <c r="J18" s="52"/>
    </row>
    <row r="19" spans="2:10" ht="31.5" customHeight="1" x14ac:dyDescent="0.25">
      <c r="B19" s="136" t="s">
        <v>165</v>
      </c>
      <c r="C19" s="136" t="s">
        <v>12</v>
      </c>
      <c r="D19" s="136" t="s">
        <v>168</v>
      </c>
      <c r="E19" s="52"/>
      <c r="F19" s="52"/>
      <c r="G19" s="52"/>
      <c r="H19" s="52"/>
      <c r="I19" s="52"/>
      <c r="J19" s="52"/>
    </row>
    <row r="20" spans="2:10" ht="31.5" customHeight="1" x14ac:dyDescent="0.25">
      <c r="B20" s="136" t="s">
        <v>165</v>
      </c>
      <c r="C20" s="136" t="s">
        <v>12</v>
      </c>
      <c r="D20" s="136" t="s">
        <v>21</v>
      </c>
      <c r="E20" s="52"/>
      <c r="F20" s="52"/>
      <c r="G20" s="52"/>
      <c r="H20" s="52"/>
      <c r="I20" s="52"/>
      <c r="J20" s="52"/>
    </row>
    <row r="21" spans="2:10" ht="31.5" customHeight="1" x14ac:dyDescent="0.25">
      <c r="B21" s="136" t="s">
        <v>165</v>
      </c>
      <c r="C21" s="136" t="s">
        <v>12</v>
      </c>
      <c r="D21" s="136" t="s">
        <v>22</v>
      </c>
      <c r="E21" s="52"/>
      <c r="F21" s="52"/>
      <c r="G21" s="52"/>
      <c r="H21" s="52"/>
      <c r="I21" s="52"/>
      <c r="J21" s="52"/>
    </row>
    <row r="22" spans="2:10" ht="31.5" customHeight="1" x14ac:dyDescent="0.25">
      <c r="B22" s="136" t="s">
        <v>165</v>
      </c>
      <c r="C22" s="136" t="s">
        <v>12</v>
      </c>
      <c r="D22" s="136" t="s">
        <v>29</v>
      </c>
      <c r="E22" s="52"/>
      <c r="F22" s="52"/>
      <c r="G22" s="52"/>
      <c r="H22" s="52"/>
      <c r="I22" s="52"/>
      <c r="J22" s="52"/>
    </row>
    <row r="23" spans="2:10" ht="31.5" customHeight="1" x14ac:dyDescent="0.25">
      <c r="B23" s="136" t="s">
        <v>165</v>
      </c>
      <c r="C23" s="136" t="s">
        <v>17</v>
      </c>
      <c r="D23" s="136" t="s">
        <v>169</v>
      </c>
      <c r="E23" s="52"/>
      <c r="F23" s="52"/>
      <c r="G23" s="52"/>
      <c r="H23" s="52"/>
      <c r="I23" s="52"/>
      <c r="J23" s="52"/>
    </row>
    <row r="24" spans="2:10" ht="31.5" customHeight="1" x14ac:dyDescent="0.25">
      <c r="B24" s="136" t="s">
        <v>165</v>
      </c>
      <c r="C24" s="136" t="s">
        <v>170</v>
      </c>
      <c r="D24" s="136" t="s">
        <v>171</v>
      </c>
      <c r="E24" s="52"/>
      <c r="F24" s="52"/>
      <c r="G24" s="52"/>
      <c r="H24" s="52"/>
      <c r="I24" s="52"/>
      <c r="J24" s="52"/>
    </row>
    <row r="25" spans="2:10" ht="31.5" customHeight="1" x14ac:dyDescent="0.25">
      <c r="B25" s="136" t="s">
        <v>165</v>
      </c>
      <c r="C25" s="136" t="s">
        <v>170</v>
      </c>
      <c r="D25" s="136" t="s">
        <v>194</v>
      </c>
      <c r="E25" s="52"/>
      <c r="F25" s="52"/>
      <c r="G25" s="52"/>
      <c r="H25" s="52"/>
      <c r="I25" s="52"/>
      <c r="J25" s="52"/>
    </row>
    <row r="26" spans="2:10" ht="31.5" customHeight="1" x14ac:dyDescent="0.25">
      <c r="B26" s="136" t="s">
        <v>165</v>
      </c>
      <c r="C26" s="136" t="s">
        <v>173</v>
      </c>
      <c r="D26" s="136" t="s">
        <v>24</v>
      </c>
      <c r="E26" s="52"/>
      <c r="F26" s="52"/>
      <c r="G26" s="52"/>
      <c r="H26" s="52"/>
      <c r="I26" s="52"/>
      <c r="J26" s="52"/>
    </row>
    <row r="27" spans="2:10" ht="31.5" customHeight="1" x14ac:dyDescent="0.25">
      <c r="B27" s="136" t="s">
        <v>165</v>
      </c>
      <c r="C27" s="136" t="s">
        <v>174</v>
      </c>
      <c r="D27" s="136" t="s">
        <v>193</v>
      </c>
      <c r="E27" s="52"/>
      <c r="F27" s="52"/>
      <c r="G27" s="52"/>
      <c r="H27" s="52"/>
      <c r="I27" s="52"/>
      <c r="J27" s="52"/>
    </row>
    <row r="28" spans="2:10" ht="31.5" customHeight="1" x14ac:dyDescent="0.25">
      <c r="B28" s="136" t="s">
        <v>166</v>
      </c>
      <c r="C28" s="136" t="s">
        <v>55</v>
      </c>
      <c r="D28" s="136" t="s">
        <v>2</v>
      </c>
      <c r="E28" s="52"/>
      <c r="F28" s="52"/>
      <c r="G28" s="52"/>
      <c r="H28" s="52"/>
      <c r="I28" s="52"/>
      <c r="J28" s="52"/>
    </row>
    <row r="29" spans="2:10" ht="31.5" customHeight="1" x14ac:dyDescent="0.25">
      <c r="B29" s="136" t="s">
        <v>166</v>
      </c>
      <c r="C29" s="136" t="s">
        <v>55</v>
      </c>
      <c r="D29" s="136" t="s">
        <v>1</v>
      </c>
      <c r="E29" s="52"/>
      <c r="F29" s="52"/>
      <c r="G29" s="52"/>
      <c r="H29" s="52"/>
      <c r="I29" s="52"/>
      <c r="J29" s="52"/>
    </row>
    <row r="30" spans="2:10" ht="31.5" customHeight="1" x14ac:dyDescent="0.25">
      <c r="B30" s="136" t="s">
        <v>166</v>
      </c>
      <c r="C30" s="136" t="s">
        <v>55</v>
      </c>
      <c r="D30" s="136" t="s">
        <v>13</v>
      </c>
      <c r="E30" s="52"/>
      <c r="F30" s="52"/>
      <c r="G30" s="52"/>
      <c r="H30" s="52"/>
      <c r="I30" s="52"/>
      <c r="J30" s="52"/>
    </row>
    <row r="31" spans="2:10" ht="31.5" customHeight="1" x14ac:dyDescent="0.25">
      <c r="B31" s="136" t="s">
        <v>166</v>
      </c>
      <c r="C31" s="136" t="s">
        <v>55</v>
      </c>
      <c r="D31" s="136" t="s">
        <v>25</v>
      </c>
      <c r="E31" s="52"/>
      <c r="F31" s="52"/>
      <c r="G31" s="52"/>
      <c r="H31" s="52"/>
      <c r="I31" s="52"/>
      <c r="J31" s="52"/>
    </row>
    <row r="32" spans="2:10" ht="31.5" customHeight="1" x14ac:dyDescent="0.25">
      <c r="B32" s="136" t="s">
        <v>166</v>
      </c>
      <c r="C32" s="136" t="s">
        <v>55</v>
      </c>
      <c r="D32" s="136" t="s">
        <v>192</v>
      </c>
      <c r="E32" s="52"/>
      <c r="F32" s="52"/>
      <c r="G32" s="52"/>
      <c r="H32" s="52"/>
      <c r="I32" s="52"/>
      <c r="J32" s="52"/>
    </row>
    <row r="33" spans="2:10" ht="31.5" customHeight="1" x14ac:dyDescent="0.25">
      <c r="B33" s="136" t="s">
        <v>166</v>
      </c>
      <c r="C33" s="136" t="s">
        <v>264</v>
      </c>
      <c r="D33" s="136" t="s">
        <v>265</v>
      </c>
      <c r="E33" s="52"/>
      <c r="F33" s="52"/>
      <c r="G33" s="52"/>
      <c r="H33" s="52"/>
      <c r="I33" s="52"/>
      <c r="J33" s="52"/>
    </row>
  </sheetData>
  <mergeCells count="2">
    <mergeCell ref="L3:N3"/>
    <mergeCell ref="C2:D2"/>
  </mergeCells>
  <conditionalFormatting sqref="E5:J33">
    <cfRule type="cellIs" dxfId="1" priority="3" operator="equal">
      <formula>"N/A"</formula>
    </cfRule>
    <cfRule type="iconSet" priority="4">
      <iconSet showValue="0" reverse="1">
        <cfvo type="percent" val="0"/>
        <cfvo type="num" val="4"/>
        <cfvo type="num" val="8"/>
      </iconSet>
    </cfRule>
  </conditionalFormatting>
  <conditionalFormatting sqref="E33:J33">
    <cfRule type="cellIs" dxfId="0" priority="1" operator="equal">
      <formula>"N/A"</formula>
    </cfRule>
    <cfRule type="iconSet" priority="2">
      <iconSet showValue="0" reverse="1">
        <cfvo type="percent" val="0"/>
        <cfvo type="num" val="4"/>
        <cfvo type="num" val="8"/>
      </iconSet>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Index</vt:lpstr>
      <vt:lpstr>Classification</vt:lpstr>
      <vt:lpstr>Ranking</vt:lpstr>
      <vt:lpstr>Threat Catalogue</vt:lpstr>
      <vt:lpstr>Impact-Likelihood (Risk Matrix)</vt:lpstr>
      <vt:lpstr>Likelihood Estimation Scale</vt:lpstr>
      <vt:lpstr>Threat vs Asset</vt:lpstr>
      <vt:lpstr>Graph</vt:lpstr>
      <vt:lpstr>Dashboard</vt:lpstr>
      <vt:lpstr>Guidelines</vt:lpstr>
      <vt:lpstr>psw</vt:lpstr>
      <vt:lpstr>'Threat Catalogue'!Asset_Type</vt:lpstr>
      <vt:lpstr>Classification!Print_Area</vt:lpstr>
      <vt:lpstr>Ranking!Print_Area</vt:lpstr>
      <vt:lpstr>'Threat Catalogue'!Print_Area</vt:lpstr>
      <vt:lpstr>'Threat vs Asset'!Print_Area</vt:lpstr>
    </vt:vector>
  </TitlesOfParts>
  <Company>KPMG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junwoolee</dc:creator>
  <cp:lastModifiedBy>Marion Nikodym</cp:lastModifiedBy>
  <cp:lastPrinted>2013-09-16T11:12:09Z</cp:lastPrinted>
  <dcterms:created xsi:type="dcterms:W3CDTF">2013-07-17T09:51:28Z</dcterms:created>
  <dcterms:modified xsi:type="dcterms:W3CDTF">2016-07-26T14:28:50Z</dcterms:modified>
</cp:coreProperties>
</file>